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F:\Dokumente\1Tischtennis\TT2024\Internet\"/>
    </mc:Choice>
  </mc:AlternateContent>
  <xr:revisionPtr revIDLastSave="0" documentId="8_{240B00D1-E2A6-4395-94B4-52398B3B839B}" xr6:coauthVersionLast="47" xr6:coauthVersionMax="47" xr10:uidLastSave="{00000000-0000-0000-0000-000000000000}"/>
  <bookViews>
    <workbookView xWindow="-120" yWindow="-120" windowWidth="29040" windowHeight="15720" firstSheet="6" activeTab="14" xr2:uid="{00000000-000D-0000-FFFF-FFFF00000000}"/>
  </bookViews>
  <sheets>
    <sheet name="Kopf" sheetId="20" r:id="rId1"/>
    <sheet name="Kopfblatt" sheetId="12" r:id="rId2"/>
    <sheet name="Adressen" sheetId="11" r:id="rId3"/>
    <sheet name="A_2024" sheetId="30" r:id="rId4"/>
    <sheet name="B_2024" sheetId="28" r:id="rId5"/>
    <sheet name="Teilnehmer" sheetId="9" r:id="rId6"/>
    <sheet name="Tabelle2024" sheetId="29" r:id="rId7"/>
    <sheet name="BilanzA" sheetId="33" r:id="rId8"/>
    <sheet name="BilanzB" sheetId="34" r:id="rId9"/>
    <sheet name="BilanzA_Web" sheetId="35" r:id="rId10"/>
    <sheet name="BilanzB_Web" sheetId="36" r:id="rId11"/>
    <sheet name="Berichte_Überwiesen" sheetId="37" r:id="rId12"/>
    <sheet name="Aufstellung-A" sheetId="5" r:id="rId13"/>
    <sheet name="Aufstellung-B" sheetId="6" r:id="rId14"/>
    <sheet name="Spielbericht" sheetId="8" r:id="rId15"/>
    <sheet name="Spielbericht Pokal" sheetId="15" state="hidden" r:id="rId16"/>
    <sheet name="Supercupendspiel" sheetId="16" state="hidden" r:id="rId17"/>
    <sheet name="Tabelle10" sheetId="10" state="hidden" r:id="rId18"/>
    <sheet name="Tabelle1" sheetId="13" state="hidden" r:id="rId19"/>
    <sheet name="UrkundeA" sheetId="19" state="hidden" r:id="rId20"/>
    <sheet name="UrkundeB" sheetId="21" state="hidden" r:id="rId21"/>
    <sheet name="UrkundeC" sheetId="23" state="hidden" r:id="rId22"/>
    <sheet name="Pokal_Urkunden" sheetId="31" state="hidden" r:id="rId23"/>
    <sheet name="Pokalendspiele" sheetId="24" state="hidden" r:id="rId24"/>
    <sheet name="Supercup" sheetId="26" state="hidden" r:id="rId25"/>
    <sheet name="SC_Endspiel" sheetId="27" state="hidden" r:id="rId26"/>
  </sheets>
  <definedNames>
    <definedName name="_xlnm.Print_Titles" localSheetId="2">Adressen!$1:$2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1" i="6" l="1"/>
  <c r="A24" i="6"/>
  <c r="A25" i="6" s="1"/>
  <c r="A26" i="6" s="1"/>
  <c r="A27" i="6" s="1"/>
  <c r="A28" i="6" s="1"/>
  <c r="A29" i="6" s="1"/>
  <c r="A30" i="6" s="1"/>
  <c r="A31" i="6" s="1"/>
  <c r="A22" i="6"/>
  <c r="A23" i="6" s="1"/>
  <c r="F22" i="6"/>
  <c r="F23" i="6" s="1"/>
  <c r="F24" i="6" s="1"/>
  <c r="F25" i="6" s="1"/>
  <c r="F26" i="6" s="1"/>
  <c r="F27" i="6" s="1"/>
  <c r="F28" i="6" s="1"/>
  <c r="F29" i="6" s="1"/>
  <c r="F30" i="6" s="1"/>
  <c r="F14" i="6"/>
  <c r="F15" i="6"/>
  <c r="F16" i="6"/>
  <c r="F17" i="6"/>
  <c r="F18" i="6" s="1"/>
  <c r="F19" i="6" s="1"/>
  <c r="F20" i="6"/>
  <c r="F12" i="6"/>
  <c r="F13" i="6" s="1"/>
  <c r="A14" i="6"/>
  <c r="A15" i="6"/>
  <c r="A16" i="6"/>
  <c r="A17" i="6"/>
  <c r="A18" i="6" s="1"/>
  <c r="A19" i="6" s="1"/>
  <c r="A20" i="6" s="1"/>
  <c r="A13" i="6"/>
  <c r="F26" i="5"/>
  <c r="F27" i="5"/>
  <c r="F28" i="5"/>
  <c r="F29" i="5"/>
  <c r="F30" i="5" s="1"/>
  <c r="F31" i="5" s="1"/>
  <c r="F32" i="5"/>
  <c r="F33" i="5"/>
  <c r="F34" i="5"/>
  <c r="F35" i="5"/>
  <c r="F36" i="5"/>
  <c r="F37" i="5"/>
  <c r="F38" i="5"/>
  <c r="F39" i="5"/>
  <c r="F24" i="5"/>
  <c r="F25" i="5" s="1"/>
  <c r="A26" i="5"/>
  <c r="A27" i="5"/>
  <c r="A28" i="5"/>
  <c r="A29" i="5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25" i="5"/>
  <c r="A24" i="5"/>
  <c r="F14" i="5"/>
  <c r="F15" i="5"/>
  <c r="F16" i="5"/>
  <c r="F17" i="5"/>
  <c r="F18" i="5" s="1"/>
  <c r="F19" i="5" s="1"/>
  <c r="F20" i="5" s="1"/>
  <c r="F21" i="5" s="1"/>
  <c r="F22" i="5" s="1"/>
  <c r="F13" i="5"/>
  <c r="F12" i="5"/>
  <c r="A14" i="5"/>
  <c r="A15" i="5"/>
  <c r="A16" i="5"/>
  <c r="A17" i="5"/>
  <c r="A18" i="5" s="1"/>
  <c r="A19" i="5" s="1"/>
  <c r="A20" i="5" s="1"/>
  <c r="A21" i="5"/>
  <c r="A22" i="5"/>
  <c r="A13" i="5"/>
  <c r="A12" i="6"/>
  <c r="G59" i="28"/>
  <c r="G58" i="28"/>
  <c r="E59" i="28"/>
  <c r="E58" i="28"/>
  <c r="G54" i="28"/>
  <c r="G53" i="28"/>
  <c r="E54" i="28"/>
  <c r="E53" i="28"/>
  <c r="G49" i="28"/>
  <c r="G48" i="28"/>
  <c r="E49" i="28"/>
  <c r="E48" i="28"/>
  <c r="G46" i="30"/>
  <c r="G45" i="30"/>
  <c r="E46" i="30"/>
  <c r="E45" i="30"/>
  <c r="G42" i="30"/>
  <c r="G41" i="30"/>
  <c r="E42" i="30"/>
  <c r="E41" i="30"/>
  <c r="E38" i="30"/>
  <c r="G38" i="30"/>
  <c r="G37" i="30"/>
  <c r="E37" i="30"/>
  <c r="E27" i="30"/>
  <c r="G27" i="30"/>
  <c r="E25" i="28"/>
  <c r="G25" i="28"/>
  <c r="D33" i="37"/>
  <c r="D30" i="37"/>
  <c r="D32" i="37"/>
  <c r="D29" i="37"/>
  <c r="A56" i="35"/>
  <c r="B56" i="35"/>
  <c r="C56" i="35"/>
  <c r="D56" i="35"/>
  <c r="E56" i="35"/>
  <c r="F56" i="35"/>
  <c r="G56" i="35"/>
  <c r="H56" i="35"/>
  <c r="I56" i="35"/>
  <c r="J56" i="35"/>
  <c r="A57" i="35"/>
  <c r="B57" i="35"/>
  <c r="C57" i="35"/>
  <c r="D57" i="35"/>
  <c r="E57" i="35"/>
  <c r="F57" i="35"/>
  <c r="G57" i="35"/>
  <c r="H57" i="35"/>
  <c r="I57" i="35"/>
  <c r="J57" i="35"/>
  <c r="A58" i="35"/>
  <c r="B58" i="35"/>
  <c r="C58" i="35"/>
  <c r="D58" i="35"/>
  <c r="E58" i="35"/>
  <c r="F58" i="35"/>
  <c r="G58" i="35"/>
  <c r="H58" i="35"/>
  <c r="I58" i="35"/>
  <c r="J58" i="35"/>
  <c r="A59" i="35"/>
  <c r="B59" i="35"/>
  <c r="C59" i="35"/>
  <c r="D59" i="35"/>
  <c r="E59" i="35"/>
  <c r="F59" i="35"/>
  <c r="G59" i="35"/>
  <c r="H59" i="35"/>
  <c r="I59" i="35"/>
  <c r="J59" i="35"/>
  <c r="A60" i="35"/>
  <c r="B60" i="35"/>
  <c r="C60" i="35"/>
  <c r="D60" i="35"/>
  <c r="E60" i="35"/>
  <c r="F60" i="35"/>
  <c r="G60" i="35"/>
  <c r="H60" i="35"/>
  <c r="I60" i="35"/>
  <c r="J60" i="35"/>
  <c r="A61" i="35"/>
  <c r="B61" i="35"/>
  <c r="C61" i="35"/>
  <c r="D61" i="35"/>
  <c r="E61" i="35"/>
  <c r="F61" i="35"/>
  <c r="G61" i="35"/>
  <c r="H61" i="35"/>
  <c r="I61" i="35"/>
  <c r="J61" i="35"/>
  <c r="A62" i="35"/>
  <c r="B62" i="35"/>
  <c r="C62" i="35"/>
  <c r="D62" i="35"/>
  <c r="E62" i="35"/>
  <c r="F62" i="35"/>
  <c r="G62" i="35"/>
  <c r="H62" i="35"/>
  <c r="I62" i="35"/>
  <c r="J62" i="35"/>
  <c r="A63" i="35"/>
  <c r="B63" i="35"/>
  <c r="C63" i="35"/>
  <c r="D63" i="35"/>
  <c r="E63" i="35"/>
  <c r="F63" i="35"/>
  <c r="G63" i="35"/>
  <c r="H63" i="35"/>
  <c r="I63" i="35"/>
  <c r="J63" i="35"/>
  <c r="A64" i="35"/>
  <c r="B64" i="35"/>
  <c r="C64" i="35"/>
  <c r="D64" i="35"/>
  <c r="E64" i="35"/>
  <c r="F64" i="35"/>
  <c r="G64" i="35"/>
  <c r="H64" i="35"/>
  <c r="I64" i="35"/>
  <c r="J64" i="35"/>
  <c r="A65" i="35"/>
  <c r="B65" i="35"/>
  <c r="C65" i="35"/>
  <c r="D65" i="35"/>
  <c r="E65" i="35"/>
  <c r="F65" i="35"/>
  <c r="G65" i="35"/>
  <c r="H65" i="35"/>
  <c r="I65" i="35"/>
  <c r="J65" i="35"/>
  <c r="A66" i="35"/>
  <c r="B66" i="35"/>
  <c r="C66" i="35"/>
  <c r="D66" i="35"/>
  <c r="E66" i="35"/>
  <c r="F66" i="35"/>
  <c r="G66" i="35"/>
  <c r="H66" i="35"/>
  <c r="I66" i="35"/>
  <c r="J66" i="35"/>
  <c r="A67" i="35"/>
  <c r="B67" i="35"/>
  <c r="C67" i="35"/>
  <c r="D67" i="35"/>
  <c r="E67" i="35"/>
  <c r="F67" i="35"/>
  <c r="G67" i="35"/>
  <c r="H67" i="35"/>
  <c r="I67" i="35"/>
  <c r="J67" i="35"/>
  <c r="A68" i="35"/>
  <c r="B68" i="35"/>
  <c r="C68" i="35"/>
  <c r="D68" i="35"/>
  <c r="E68" i="35"/>
  <c r="F68" i="35"/>
  <c r="G68" i="35"/>
  <c r="H68" i="35"/>
  <c r="I68" i="35"/>
  <c r="J68" i="35"/>
  <c r="A69" i="35"/>
  <c r="B69" i="35"/>
  <c r="C69" i="35"/>
  <c r="D69" i="35"/>
  <c r="E69" i="35"/>
  <c r="F69" i="35"/>
  <c r="G69" i="35"/>
  <c r="H69" i="35"/>
  <c r="I69" i="35"/>
  <c r="J69" i="35"/>
  <c r="A70" i="35"/>
  <c r="B70" i="35"/>
  <c r="C70" i="35"/>
  <c r="D70" i="35"/>
  <c r="E70" i="35"/>
  <c r="F70" i="35"/>
  <c r="G70" i="35"/>
  <c r="H70" i="35"/>
  <c r="I70" i="35"/>
  <c r="J70" i="35"/>
  <c r="A71" i="35"/>
  <c r="B71" i="35"/>
  <c r="C71" i="35"/>
  <c r="D71" i="35"/>
  <c r="E71" i="35"/>
  <c r="F71" i="35"/>
  <c r="G71" i="35"/>
  <c r="H71" i="35"/>
  <c r="I71" i="35"/>
  <c r="J71" i="35"/>
  <c r="A42" i="35"/>
  <c r="C42" i="35"/>
  <c r="D42" i="35"/>
  <c r="E42" i="35"/>
  <c r="F42" i="35"/>
  <c r="H42" i="35"/>
  <c r="I42" i="35"/>
  <c r="J42" i="35"/>
  <c r="A43" i="35"/>
  <c r="C43" i="35"/>
  <c r="D43" i="35"/>
  <c r="E43" i="35"/>
  <c r="F43" i="35"/>
  <c r="H43" i="35"/>
  <c r="I43" i="35"/>
  <c r="J43" i="35"/>
  <c r="A44" i="35"/>
  <c r="C44" i="35"/>
  <c r="D44" i="35"/>
  <c r="E44" i="35"/>
  <c r="F44" i="35"/>
  <c r="H44" i="35"/>
  <c r="I44" i="35"/>
  <c r="J44" i="35"/>
  <c r="A45" i="35"/>
  <c r="C45" i="35"/>
  <c r="D45" i="35"/>
  <c r="E45" i="35"/>
  <c r="F45" i="35"/>
  <c r="H45" i="35"/>
  <c r="I45" i="35"/>
  <c r="J45" i="35"/>
  <c r="A46" i="35"/>
  <c r="C46" i="35"/>
  <c r="D46" i="35"/>
  <c r="E46" i="35"/>
  <c r="F46" i="35"/>
  <c r="H46" i="35"/>
  <c r="I46" i="35"/>
  <c r="J46" i="35"/>
  <c r="A47" i="35"/>
  <c r="C47" i="35"/>
  <c r="D47" i="35"/>
  <c r="E47" i="35"/>
  <c r="F47" i="35"/>
  <c r="H47" i="35"/>
  <c r="I47" i="35"/>
  <c r="J47" i="35"/>
  <c r="A48" i="35"/>
  <c r="C48" i="35"/>
  <c r="D48" i="35"/>
  <c r="E48" i="35"/>
  <c r="F48" i="35"/>
  <c r="H48" i="35"/>
  <c r="I48" i="35"/>
  <c r="J48" i="35"/>
  <c r="A49" i="35"/>
  <c r="C49" i="35"/>
  <c r="D49" i="35"/>
  <c r="E49" i="35"/>
  <c r="F49" i="35"/>
  <c r="H49" i="35"/>
  <c r="I49" i="35"/>
  <c r="J49" i="35"/>
  <c r="A50" i="35"/>
  <c r="C50" i="35"/>
  <c r="D50" i="35"/>
  <c r="E50" i="35"/>
  <c r="F50" i="35"/>
  <c r="H50" i="35"/>
  <c r="I50" i="35"/>
  <c r="J50" i="35"/>
  <c r="A51" i="35"/>
  <c r="C51" i="35"/>
  <c r="D51" i="35"/>
  <c r="E51" i="35"/>
  <c r="F51" i="35"/>
  <c r="H51" i="35"/>
  <c r="I51" i="35"/>
  <c r="J51" i="35"/>
  <c r="A52" i="35"/>
  <c r="C52" i="35"/>
  <c r="D52" i="35"/>
  <c r="E52" i="35"/>
  <c r="F52" i="35"/>
  <c r="H52" i="35"/>
  <c r="I52" i="35"/>
  <c r="J52" i="35"/>
  <c r="A53" i="35"/>
  <c r="C53" i="35"/>
  <c r="D53" i="35"/>
  <c r="E53" i="35"/>
  <c r="F53" i="35"/>
  <c r="H53" i="35"/>
  <c r="I53" i="35"/>
  <c r="J53" i="35"/>
  <c r="A19" i="35"/>
  <c r="B19" i="35"/>
  <c r="C19" i="35"/>
  <c r="D19" i="35"/>
  <c r="E19" i="35"/>
  <c r="F19" i="35"/>
  <c r="G19" i="35"/>
  <c r="H19" i="35"/>
  <c r="I19" i="35"/>
  <c r="J19" i="35"/>
  <c r="A20" i="35"/>
  <c r="B20" i="35"/>
  <c r="C20" i="35"/>
  <c r="D20" i="35"/>
  <c r="E20" i="35"/>
  <c r="F20" i="35"/>
  <c r="G20" i="35"/>
  <c r="H20" i="35"/>
  <c r="I20" i="35"/>
  <c r="J20" i="35"/>
  <c r="A21" i="35"/>
  <c r="B21" i="35"/>
  <c r="C21" i="35"/>
  <c r="D21" i="35"/>
  <c r="E21" i="35"/>
  <c r="F21" i="35"/>
  <c r="G21" i="35"/>
  <c r="H21" i="35"/>
  <c r="I21" i="35"/>
  <c r="J21" i="35"/>
  <c r="A22" i="35"/>
  <c r="B22" i="35"/>
  <c r="C22" i="35"/>
  <c r="D22" i="35"/>
  <c r="E22" i="35"/>
  <c r="F22" i="35"/>
  <c r="G22" i="35"/>
  <c r="H22" i="35"/>
  <c r="I22" i="35"/>
  <c r="J22" i="35"/>
  <c r="A23" i="35"/>
  <c r="B23" i="35"/>
  <c r="C23" i="35"/>
  <c r="D23" i="35"/>
  <c r="E23" i="35"/>
  <c r="F23" i="35"/>
  <c r="G23" i="35"/>
  <c r="H23" i="35"/>
  <c r="I23" i="35"/>
  <c r="J23" i="35"/>
  <c r="A24" i="35"/>
  <c r="B24" i="35"/>
  <c r="C24" i="35"/>
  <c r="D24" i="35"/>
  <c r="E24" i="35"/>
  <c r="F24" i="35"/>
  <c r="G24" i="35"/>
  <c r="H24" i="35"/>
  <c r="I24" i="35"/>
  <c r="J24" i="35"/>
  <c r="A25" i="35"/>
  <c r="B25" i="35"/>
  <c r="C25" i="35"/>
  <c r="D25" i="35"/>
  <c r="E25" i="35"/>
  <c r="F25" i="35"/>
  <c r="G25" i="35"/>
  <c r="H25" i="35"/>
  <c r="I25" i="35"/>
  <c r="J25" i="35"/>
  <c r="A26" i="35"/>
  <c r="B26" i="35"/>
  <c r="C26" i="35"/>
  <c r="D26" i="35"/>
  <c r="E26" i="35"/>
  <c r="F26" i="35"/>
  <c r="G26" i="35"/>
  <c r="H26" i="35"/>
  <c r="I26" i="35"/>
  <c r="J26" i="35"/>
  <c r="A27" i="35"/>
  <c r="B27" i="35"/>
  <c r="C27" i="35"/>
  <c r="D27" i="35"/>
  <c r="E27" i="35"/>
  <c r="F27" i="35"/>
  <c r="G27" i="35"/>
  <c r="H27" i="35"/>
  <c r="I27" i="35"/>
  <c r="J27" i="35"/>
  <c r="A28" i="35"/>
  <c r="B28" i="35"/>
  <c r="C28" i="35"/>
  <c r="D28" i="35"/>
  <c r="E28" i="35"/>
  <c r="F28" i="35"/>
  <c r="G28" i="35"/>
  <c r="H28" i="35"/>
  <c r="I28" i="35"/>
  <c r="J28" i="35"/>
  <c r="A29" i="35"/>
  <c r="B29" i="35"/>
  <c r="C29" i="35"/>
  <c r="D29" i="35"/>
  <c r="E29" i="35"/>
  <c r="F29" i="35"/>
  <c r="G29" i="35"/>
  <c r="H29" i="35"/>
  <c r="I29" i="35"/>
  <c r="J29" i="35"/>
  <c r="A30" i="35"/>
  <c r="B30" i="35"/>
  <c r="C30" i="35"/>
  <c r="D30" i="35"/>
  <c r="E30" i="35"/>
  <c r="F30" i="35"/>
  <c r="G30" i="35"/>
  <c r="H30" i="35"/>
  <c r="I30" i="35"/>
  <c r="J30" i="35"/>
  <c r="A31" i="35"/>
  <c r="B31" i="35"/>
  <c r="C31" i="35"/>
  <c r="D31" i="35"/>
  <c r="E31" i="35"/>
  <c r="F31" i="35"/>
  <c r="G31" i="35"/>
  <c r="H31" i="35"/>
  <c r="I31" i="35"/>
  <c r="J31" i="35"/>
  <c r="A32" i="35"/>
  <c r="B32" i="35"/>
  <c r="C32" i="35"/>
  <c r="D32" i="35"/>
  <c r="E32" i="35"/>
  <c r="F32" i="35"/>
  <c r="G32" i="35"/>
  <c r="H32" i="35"/>
  <c r="I32" i="35"/>
  <c r="J32" i="35"/>
  <c r="A33" i="35"/>
  <c r="B33" i="35"/>
  <c r="C33" i="35"/>
  <c r="D33" i="35"/>
  <c r="E33" i="35"/>
  <c r="F33" i="35"/>
  <c r="G33" i="35"/>
  <c r="H33" i="35"/>
  <c r="I33" i="35"/>
  <c r="J33" i="35"/>
  <c r="A34" i="35"/>
  <c r="B34" i="35"/>
  <c r="C34" i="35"/>
  <c r="D34" i="35"/>
  <c r="E34" i="35"/>
  <c r="F34" i="35"/>
  <c r="G34" i="35"/>
  <c r="H34" i="35"/>
  <c r="I34" i="35"/>
  <c r="J34" i="35"/>
  <c r="A35" i="35"/>
  <c r="B35" i="35"/>
  <c r="C35" i="35"/>
  <c r="D35" i="35"/>
  <c r="E35" i="35"/>
  <c r="F35" i="35"/>
  <c r="G35" i="35"/>
  <c r="H35" i="35"/>
  <c r="I35" i="35"/>
  <c r="J35" i="35"/>
  <c r="A36" i="35"/>
  <c r="B36" i="35"/>
  <c r="C36" i="35"/>
  <c r="D36" i="35"/>
  <c r="E36" i="35"/>
  <c r="F36" i="35"/>
  <c r="G36" i="35"/>
  <c r="H36" i="35"/>
  <c r="I36" i="35"/>
  <c r="J36" i="35"/>
  <c r="A37" i="35"/>
  <c r="B37" i="35"/>
  <c r="C37" i="35"/>
  <c r="D37" i="35"/>
  <c r="E37" i="35"/>
  <c r="F37" i="35"/>
  <c r="G37" i="35"/>
  <c r="H37" i="35"/>
  <c r="I37" i="35"/>
  <c r="J37" i="35"/>
  <c r="A38" i="35"/>
  <c r="B38" i="35"/>
  <c r="C38" i="35"/>
  <c r="D38" i="35"/>
  <c r="E38" i="35"/>
  <c r="F38" i="35"/>
  <c r="G38" i="35"/>
  <c r="H38" i="35"/>
  <c r="I38" i="35"/>
  <c r="J38" i="35"/>
  <c r="F5" i="35"/>
  <c r="H5" i="35"/>
  <c r="I5" i="35"/>
  <c r="J5" i="35"/>
  <c r="F6" i="35"/>
  <c r="H6" i="35"/>
  <c r="I6" i="35"/>
  <c r="J6" i="35"/>
  <c r="F7" i="35"/>
  <c r="H7" i="35"/>
  <c r="I7" i="35"/>
  <c r="J7" i="35"/>
  <c r="F8" i="35"/>
  <c r="H8" i="35"/>
  <c r="I8" i="35"/>
  <c r="J8" i="35"/>
  <c r="F9" i="35"/>
  <c r="H9" i="35"/>
  <c r="I9" i="35"/>
  <c r="J9" i="35"/>
  <c r="F10" i="35"/>
  <c r="H10" i="35"/>
  <c r="I10" i="35"/>
  <c r="J10" i="35"/>
  <c r="F11" i="35"/>
  <c r="H11" i="35"/>
  <c r="I11" i="35"/>
  <c r="J11" i="35"/>
  <c r="F12" i="35"/>
  <c r="H12" i="35"/>
  <c r="I12" i="35"/>
  <c r="J12" i="35"/>
  <c r="F13" i="35"/>
  <c r="H13" i="35"/>
  <c r="I13" i="35"/>
  <c r="J13" i="35"/>
  <c r="F14" i="35"/>
  <c r="H14" i="35"/>
  <c r="I14" i="35"/>
  <c r="J14" i="35"/>
  <c r="F15" i="35"/>
  <c r="H15" i="35"/>
  <c r="I15" i="35"/>
  <c r="J15" i="35"/>
  <c r="F16" i="35"/>
  <c r="H16" i="35"/>
  <c r="I16" i="35"/>
  <c r="J16" i="35"/>
  <c r="A5" i="35"/>
  <c r="C5" i="35"/>
  <c r="D5" i="35"/>
  <c r="E5" i="35"/>
  <c r="A6" i="35"/>
  <c r="C6" i="35"/>
  <c r="D6" i="35"/>
  <c r="E6" i="35"/>
  <c r="A7" i="35"/>
  <c r="C7" i="35"/>
  <c r="D7" i="35"/>
  <c r="E7" i="35"/>
  <c r="A8" i="35"/>
  <c r="C8" i="35"/>
  <c r="D8" i="35"/>
  <c r="E8" i="35"/>
  <c r="A9" i="35"/>
  <c r="C9" i="35"/>
  <c r="D9" i="35"/>
  <c r="E9" i="35"/>
  <c r="A10" i="35"/>
  <c r="C10" i="35"/>
  <c r="D10" i="35"/>
  <c r="E10" i="35"/>
  <c r="A11" i="35"/>
  <c r="C11" i="35"/>
  <c r="D11" i="35"/>
  <c r="E11" i="35"/>
  <c r="A12" i="35"/>
  <c r="C12" i="35"/>
  <c r="D12" i="35"/>
  <c r="E12" i="35"/>
  <c r="A13" i="35"/>
  <c r="C13" i="35"/>
  <c r="D13" i="35"/>
  <c r="E13" i="35"/>
  <c r="A14" i="35"/>
  <c r="C14" i="35"/>
  <c r="D14" i="35"/>
  <c r="E14" i="35"/>
  <c r="A15" i="35"/>
  <c r="C15" i="35"/>
  <c r="D15" i="35"/>
  <c r="E15" i="35"/>
  <c r="A16" i="35"/>
  <c r="C16" i="35"/>
  <c r="D16" i="35"/>
  <c r="E16" i="35"/>
  <c r="F22" i="36"/>
  <c r="G22" i="36"/>
  <c r="H22" i="36"/>
  <c r="I22" i="36"/>
  <c r="J22" i="36"/>
  <c r="F23" i="36"/>
  <c r="G23" i="36"/>
  <c r="H23" i="36"/>
  <c r="I23" i="36"/>
  <c r="J23" i="36"/>
  <c r="F24" i="36"/>
  <c r="G24" i="36"/>
  <c r="H24" i="36"/>
  <c r="I24" i="36"/>
  <c r="J24" i="36"/>
  <c r="F25" i="36"/>
  <c r="G25" i="36"/>
  <c r="H25" i="36"/>
  <c r="I25" i="36"/>
  <c r="J25" i="36"/>
  <c r="F26" i="36"/>
  <c r="G26" i="36"/>
  <c r="H26" i="36"/>
  <c r="I26" i="36"/>
  <c r="J26" i="36"/>
  <c r="F27" i="36"/>
  <c r="G27" i="36"/>
  <c r="H27" i="36"/>
  <c r="I27" i="36"/>
  <c r="J27" i="36"/>
  <c r="F28" i="36"/>
  <c r="G28" i="36"/>
  <c r="H28" i="36"/>
  <c r="I28" i="36"/>
  <c r="J28" i="36"/>
  <c r="F29" i="36"/>
  <c r="G29" i="36"/>
  <c r="H29" i="36"/>
  <c r="I29" i="36"/>
  <c r="J29" i="36"/>
  <c r="F30" i="36"/>
  <c r="G30" i="36"/>
  <c r="H30" i="36"/>
  <c r="I30" i="36"/>
  <c r="J30" i="36"/>
  <c r="F31" i="36"/>
  <c r="G31" i="36"/>
  <c r="H31" i="36"/>
  <c r="I31" i="36"/>
  <c r="J31" i="36"/>
  <c r="F32" i="36"/>
  <c r="G32" i="36"/>
  <c r="H32" i="36"/>
  <c r="I32" i="36"/>
  <c r="J32" i="36"/>
  <c r="F33" i="36"/>
  <c r="G33" i="36"/>
  <c r="H33" i="36"/>
  <c r="I33" i="36"/>
  <c r="J33" i="36"/>
  <c r="F34" i="36"/>
  <c r="G34" i="36"/>
  <c r="H34" i="36"/>
  <c r="I34" i="36"/>
  <c r="J34" i="36"/>
  <c r="F35" i="36"/>
  <c r="G35" i="36"/>
  <c r="H35" i="36"/>
  <c r="I35" i="36"/>
  <c r="J35" i="36"/>
  <c r="F36" i="36"/>
  <c r="G36" i="36"/>
  <c r="H36" i="36"/>
  <c r="I36" i="36"/>
  <c r="J36" i="36"/>
  <c r="F37" i="36"/>
  <c r="G37" i="36"/>
  <c r="H37" i="36"/>
  <c r="I37" i="36"/>
  <c r="J37" i="36"/>
  <c r="F38" i="36"/>
  <c r="G38" i="36"/>
  <c r="H38" i="36"/>
  <c r="I38" i="36"/>
  <c r="J38" i="36"/>
  <c r="F39" i="36"/>
  <c r="G39" i="36"/>
  <c r="H39" i="36"/>
  <c r="I39" i="36"/>
  <c r="J39" i="36"/>
  <c r="F40" i="36"/>
  <c r="G40" i="36"/>
  <c r="H40" i="36"/>
  <c r="I40" i="36"/>
  <c r="J40" i="36"/>
  <c r="F41" i="36"/>
  <c r="G41" i="36"/>
  <c r="H41" i="36"/>
  <c r="I41" i="36"/>
  <c r="J41" i="36"/>
  <c r="F42" i="36"/>
  <c r="G42" i="36"/>
  <c r="H42" i="36"/>
  <c r="I42" i="36"/>
  <c r="J42" i="36"/>
  <c r="F43" i="36"/>
  <c r="G43" i="36"/>
  <c r="H43" i="36"/>
  <c r="I43" i="36"/>
  <c r="J43" i="36"/>
  <c r="F44" i="36"/>
  <c r="G44" i="36"/>
  <c r="H44" i="36"/>
  <c r="I44" i="36"/>
  <c r="J44" i="36"/>
  <c r="F45" i="36"/>
  <c r="G45" i="36"/>
  <c r="H45" i="36"/>
  <c r="I45" i="36"/>
  <c r="J45" i="36"/>
  <c r="F46" i="36"/>
  <c r="G46" i="36"/>
  <c r="H46" i="36"/>
  <c r="I46" i="36"/>
  <c r="J46" i="36"/>
  <c r="F47" i="36"/>
  <c r="G47" i="36"/>
  <c r="H47" i="36"/>
  <c r="I47" i="36"/>
  <c r="J47" i="36"/>
  <c r="F48" i="36"/>
  <c r="G48" i="36"/>
  <c r="H48" i="36"/>
  <c r="I48" i="36"/>
  <c r="J48" i="36"/>
  <c r="F49" i="36"/>
  <c r="G49" i="36"/>
  <c r="H49" i="36"/>
  <c r="I49" i="36"/>
  <c r="J49" i="36"/>
  <c r="J21" i="36"/>
  <c r="I21" i="36"/>
  <c r="H21" i="36"/>
  <c r="G21" i="36"/>
  <c r="F21" i="36"/>
  <c r="F5" i="36"/>
  <c r="H5" i="36"/>
  <c r="I5" i="36"/>
  <c r="J5" i="36"/>
  <c r="F6" i="36"/>
  <c r="H6" i="36"/>
  <c r="I6" i="36"/>
  <c r="J6" i="36"/>
  <c r="F7" i="36"/>
  <c r="H7" i="36"/>
  <c r="I7" i="36"/>
  <c r="J7" i="36"/>
  <c r="F8" i="36"/>
  <c r="H8" i="36"/>
  <c r="I8" i="36"/>
  <c r="J8" i="36"/>
  <c r="F9" i="36"/>
  <c r="H9" i="36"/>
  <c r="I9" i="36"/>
  <c r="J9" i="36"/>
  <c r="F10" i="36"/>
  <c r="H10" i="36"/>
  <c r="I10" i="36"/>
  <c r="J10" i="36"/>
  <c r="F11" i="36"/>
  <c r="H11" i="36"/>
  <c r="I11" i="36"/>
  <c r="J11" i="36"/>
  <c r="F12" i="36"/>
  <c r="H12" i="36"/>
  <c r="I12" i="36"/>
  <c r="J12" i="36"/>
  <c r="F13" i="36"/>
  <c r="H13" i="36"/>
  <c r="I13" i="36"/>
  <c r="J13" i="36"/>
  <c r="F14" i="36"/>
  <c r="H14" i="36"/>
  <c r="I14" i="36"/>
  <c r="J14" i="36"/>
  <c r="F15" i="36"/>
  <c r="H15" i="36"/>
  <c r="I15" i="36"/>
  <c r="J15" i="36"/>
  <c r="F16" i="36"/>
  <c r="H16" i="36"/>
  <c r="I16" i="36"/>
  <c r="J16" i="36"/>
  <c r="F17" i="36"/>
  <c r="H17" i="36"/>
  <c r="I17" i="36"/>
  <c r="J17" i="36"/>
  <c r="F18" i="36"/>
  <c r="H18" i="36"/>
  <c r="I18" i="36"/>
  <c r="J18" i="36"/>
  <c r="F19" i="36"/>
  <c r="H19" i="36"/>
  <c r="I19" i="36"/>
  <c r="J19" i="36"/>
  <c r="J4" i="36"/>
  <c r="I4" i="36"/>
  <c r="H4" i="36"/>
  <c r="F4" i="36"/>
  <c r="F2" i="36"/>
  <c r="A72" i="36"/>
  <c r="B72" i="36"/>
  <c r="C72" i="36"/>
  <c r="D72" i="36"/>
  <c r="E72" i="36"/>
  <c r="A73" i="36"/>
  <c r="B73" i="36"/>
  <c r="C73" i="36"/>
  <c r="D73" i="36"/>
  <c r="E73" i="36"/>
  <c r="A74" i="36"/>
  <c r="B74" i="36"/>
  <c r="C74" i="36"/>
  <c r="D74" i="36"/>
  <c r="E74" i="36"/>
  <c r="A75" i="36"/>
  <c r="B75" i="36"/>
  <c r="C75" i="36"/>
  <c r="D75" i="36"/>
  <c r="E75" i="36"/>
  <c r="A76" i="36"/>
  <c r="B76" i="36"/>
  <c r="C76" i="36"/>
  <c r="D76" i="36"/>
  <c r="E76" i="36"/>
  <c r="A77" i="36"/>
  <c r="B77" i="36"/>
  <c r="C77" i="36"/>
  <c r="D77" i="36"/>
  <c r="E77" i="36"/>
  <c r="A78" i="36"/>
  <c r="B78" i="36"/>
  <c r="C78" i="36"/>
  <c r="D78" i="36"/>
  <c r="E78" i="36"/>
  <c r="A79" i="36"/>
  <c r="B79" i="36"/>
  <c r="C79" i="36"/>
  <c r="D79" i="36"/>
  <c r="E79" i="36"/>
  <c r="A80" i="36"/>
  <c r="B80" i="36"/>
  <c r="C80" i="36"/>
  <c r="D80" i="36"/>
  <c r="E80" i="36"/>
  <c r="A81" i="36"/>
  <c r="B81" i="36"/>
  <c r="C81" i="36"/>
  <c r="D81" i="36"/>
  <c r="E81" i="36"/>
  <c r="A82" i="36"/>
  <c r="B82" i="36"/>
  <c r="C82" i="36"/>
  <c r="D82" i="36"/>
  <c r="E82" i="36"/>
  <c r="A83" i="36"/>
  <c r="B83" i="36"/>
  <c r="C83" i="36"/>
  <c r="D83" i="36"/>
  <c r="E83" i="36"/>
  <c r="A84" i="36"/>
  <c r="B84" i="36"/>
  <c r="C84" i="36"/>
  <c r="D84" i="36"/>
  <c r="E84" i="36"/>
  <c r="A85" i="36"/>
  <c r="B85" i="36"/>
  <c r="C85" i="36"/>
  <c r="D85" i="36"/>
  <c r="E85" i="36"/>
  <c r="A86" i="36"/>
  <c r="B86" i="36"/>
  <c r="C86" i="36"/>
  <c r="D86" i="36"/>
  <c r="E86" i="36"/>
  <c r="E71" i="36"/>
  <c r="D71" i="36"/>
  <c r="C71" i="36"/>
  <c r="B71" i="36"/>
  <c r="A71" i="36"/>
  <c r="A53" i="36"/>
  <c r="C53" i="36"/>
  <c r="D53" i="36"/>
  <c r="E53" i="36"/>
  <c r="A54" i="36"/>
  <c r="C54" i="36"/>
  <c r="D54" i="36"/>
  <c r="E54" i="36"/>
  <c r="A55" i="36"/>
  <c r="C55" i="36"/>
  <c r="D55" i="36"/>
  <c r="E55" i="36"/>
  <c r="A56" i="36"/>
  <c r="C56" i="36"/>
  <c r="D56" i="36"/>
  <c r="E56" i="36"/>
  <c r="A57" i="36"/>
  <c r="C57" i="36"/>
  <c r="D57" i="36"/>
  <c r="E57" i="36"/>
  <c r="A58" i="36"/>
  <c r="C58" i="36"/>
  <c r="D58" i="36"/>
  <c r="E58" i="36"/>
  <c r="A59" i="36"/>
  <c r="C59" i="36"/>
  <c r="D59" i="36"/>
  <c r="E59" i="36"/>
  <c r="A60" i="36"/>
  <c r="C60" i="36"/>
  <c r="D60" i="36"/>
  <c r="E60" i="36"/>
  <c r="A61" i="36"/>
  <c r="C61" i="36"/>
  <c r="D61" i="36"/>
  <c r="E61" i="36"/>
  <c r="A62" i="36"/>
  <c r="C62" i="36"/>
  <c r="D62" i="36"/>
  <c r="E62" i="36"/>
  <c r="A63" i="36"/>
  <c r="C63" i="36"/>
  <c r="D63" i="36"/>
  <c r="E63" i="36"/>
  <c r="A64" i="36"/>
  <c r="C64" i="36"/>
  <c r="D64" i="36"/>
  <c r="E64" i="36"/>
  <c r="A65" i="36"/>
  <c r="C65" i="36"/>
  <c r="D65" i="36"/>
  <c r="E65" i="36"/>
  <c r="A66" i="36"/>
  <c r="C66" i="36"/>
  <c r="D66" i="36"/>
  <c r="E66" i="36"/>
  <c r="A67" i="36"/>
  <c r="C67" i="36"/>
  <c r="D67" i="36"/>
  <c r="E67" i="36"/>
  <c r="A68" i="36"/>
  <c r="C68" i="36"/>
  <c r="D68" i="36"/>
  <c r="E68" i="36"/>
  <c r="A69" i="36"/>
  <c r="C69" i="36"/>
  <c r="D69" i="36"/>
  <c r="E69" i="36"/>
  <c r="E52" i="36"/>
  <c r="D52" i="36"/>
  <c r="C52" i="36"/>
  <c r="A52" i="36"/>
  <c r="A50" i="36"/>
  <c r="F72" i="36"/>
  <c r="G72" i="36"/>
  <c r="H72" i="36"/>
  <c r="I72" i="36"/>
  <c r="J72" i="36"/>
  <c r="F73" i="36"/>
  <c r="G73" i="36"/>
  <c r="H73" i="36"/>
  <c r="I73" i="36"/>
  <c r="J73" i="36"/>
  <c r="F74" i="36"/>
  <c r="G74" i="36"/>
  <c r="H74" i="36"/>
  <c r="I74" i="36"/>
  <c r="J74" i="36"/>
  <c r="F75" i="36"/>
  <c r="G75" i="36"/>
  <c r="H75" i="36"/>
  <c r="I75" i="36"/>
  <c r="J75" i="36"/>
  <c r="F76" i="36"/>
  <c r="G76" i="36"/>
  <c r="H76" i="36"/>
  <c r="I76" i="36"/>
  <c r="J76" i="36"/>
  <c r="F77" i="36"/>
  <c r="G77" i="36"/>
  <c r="H77" i="36"/>
  <c r="I77" i="36"/>
  <c r="J77" i="36"/>
  <c r="F78" i="36"/>
  <c r="G78" i="36"/>
  <c r="H78" i="36"/>
  <c r="I78" i="36"/>
  <c r="J78" i="36"/>
  <c r="F79" i="36"/>
  <c r="G79" i="36"/>
  <c r="H79" i="36"/>
  <c r="I79" i="36"/>
  <c r="J79" i="36"/>
  <c r="F80" i="36"/>
  <c r="G80" i="36"/>
  <c r="H80" i="36"/>
  <c r="I80" i="36"/>
  <c r="J80" i="36"/>
  <c r="F81" i="36"/>
  <c r="G81" i="36"/>
  <c r="H81" i="36"/>
  <c r="I81" i="36"/>
  <c r="J81" i="36"/>
  <c r="F82" i="36"/>
  <c r="G82" i="36"/>
  <c r="H82" i="36"/>
  <c r="I82" i="36"/>
  <c r="J82" i="36"/>
  <c r="F83" i="36"/>
  <c r="G83" i="36"/>
  <c r="H83" i="36"/>
  <c r="I83" i="36"/>
  <c r="J83" i="36"/>
  <c r="F84" i="36"/>
  <c r="G84" i="36"/>
  <c r="H84" i="36"/>
  <c r="I84" i="36"/>
  <c r="J84" i="36"/>
  <c r="F85" i="36"/>
  <c r="G85" i="36"/>
  <c r="H85" i="36"/>
  <c r="I85" i="36"/>
  <c r="J85" i="36"/>
  <c r="F86" i="36"/>
  <c r="G86" i="36"/>
  <c r="H86" i="36"/>
  <c r="I86" i="36"/>
  <c r="J86" i="36"/>
  <c r="J71" i="36"/>
  <c r="I71" i="36"/>
  <c r="H71" i="36"/>
  <c r="G71" i="36"/>
  <c r="F71" i="36"/>
  <c r="F59" i="36"/>
  <c r="H59" i="36"/>
  <c r="I59" i="36"/>
  <c r="J59" i="36"/>
  <c r="F60" i="36"/>
  <c r="H60" i="36"/>
  <c r="I60" i="36"/>
  <c r="J60" i="36"/>
  <c r="F61" i="36"/>
  <c r="H61" i="36"/>
  <c r="I61" i="36"/>
  <c r="J61" i="36"/>
  <c r="F62" i="36"/>
  <c r="H62" i="36"/>
  <c r="I62" i="36"/>
  <c r="J62" i="36"/>
  <c r="F63" i="36"/>
  <c r="H63" i="36"/>
  <c r="I63" i="36"/>
  <c r="J63" i="36"/>
  <c r="F64" i="36"/>
  <c r="H64" i="36"/>
  <c r="I64" i="36"/>
  <c r="J64" i="36"/>
  <c r="F65" i="36"/>
  <c r="H65" i="36"/>
  <c r="I65" i="36"/>
  <c r="J65" i="36"/>
  <c r="F66" i="36"/>
  <c r="H66" i="36"/>
  <c r="I66" i="36"/>
  <c r="J66" i="36"/>
  <c r="F67" i="36"/>
  <c r="H67" i="36"/>
  <c r="I67" i="36"/>
  <c r="J67" i="36"/>
  <c r="F68" i="36"/>
  <c r="H68" i="36"/>
  <c r="I68" i="36"/>
  <c r="J68" i="36"/>
  <c r="F69" i="36"/>
  <c r="H69" i="36"/>
  <c r="I69" i="36"/>
  <c r="J69" i="36"/>
  <c r="F53" i="36"/>
  <c r="H53" i="36"/>
  <c r="I53" i="36"/>
  <c r="J53" i="36"/>
  <c r="F54" i="36"/>
  <c r="H54" i="36"/>
  <c r="I54" i="36"/>
  <c r="J54" i="36"/>
  <c r="F55" i="36"/>
  <c r="H55" i="36"/>
  <c r="I55" i="36"/>
  <c r="J55" i="36"/>
  <c r="F56" i="36"/>
  <c r="H56" i="36"/>
  <c r="I56" i="36"/>
  <c r="J56" i="36"/>
  <c r="F57" i="36"/>
  <c r="H57" i="36"/>
  <c r="I57" i="36"/>
  <c r="J57" i="36"/>
  <c r="F58" i="36"/>
  <c r="H58" i="36"/>
  <c r="I58" i="36"/>
  <c r="J58" i="36"/>
  <c r="J52" i="36"/>
  <c r="I52" i="36"/>
  <c r="H52" i="36"/>
  <c r="F52" i="36"/>
  <c r="F50" i="36"/>
  <c r="B177" i="34"/>
  <c r="B176" i="34"/>
  <c r="B175" i="34"/>
  <c r="B174" i="34"/>
  <c r="B173" i="34"/>
  <c r="B172" i="34"/>
  <c r="B171" i="34"/>
  <c r="B134" i="34"/>
  <c r="B133" i="34"/>
  <c r="B132" i="34"/>
  <c r="B131" i="34"/>
  <c r="B130" i="34"/>
  <c r="B129" i="34"/>
  <c r="B128" i="34"/>
  <c r="B127" i="34"/>
  <c r="B126" i="34"/>
  <c r="B125" i="34"/>
  <c r="B124" i="34"/>
  <c r="B123" i="34"/>
  <c r="B122" i="34"/>
  <c r="U53" i="34"/>
  <c r="S53" i="34"/>
  <c r="R53" i="34"/>
  <c r="P53" i="34"/>
  <c r="B82" i="34"/>
  <c r="B81" i="34"/>
  <c r="B80" i="34"/>
  <c r="B79" i="34"/>
  <c r="B78" i="34"/>
  <c r="B77" i="34"/>
  <c r="B76" i="34"/>
  <c r="B75" i="34"/>
  <c r="B74" i="34"/>
  <c r="B73" i="34"/>
  <c r="B72" i="34"/>
  <c r="I3" i="34"/>
  <c r="G3" i="34"/>
  <c r="F3" i="34"/>
  <c r="D3" i="34"/>
  <c r="X3" i="34"/>
  <c r="V3" i="34"/>
  <c r="B152" i="33"/>
  <c r="B151" i="33"/>
  <c r="B150" i="33"/>
  <c r="B149" i="33"/>
  <c r="B148" i="33"/>
  <c r="B147" i="33"/>
  <c r="B146" i="33"/>
  <c r="B145" i="33"/>
  <c r="B144" i="33"/>
  <c r="B143" i="33"/>
  <c r="B142" i="33"/>
  <c r="B107" i="33"/>
  <c r="B106" i="33"/>
  <c r="B105" i="33"/>
  <c r="B104" i="33"/>
  <c r="B103" i="33"/>
  <c r="B102" i="33"/>
  <c r="D2" i="33"/>
  <c r="I10" i="9"/>
  <c r="J10" i="9"/>
  <c r="H10" i="9" s="1"/>
  <c r="I11" i="9"/>
  <c r="J11" i="9"/>
  <c r="I12" i="9"/>
  <c r="J12" i="9"/>
  <c r="H12" i="9" s="1"/>
  <c r="J9" i="9"/>
  <c r="H9" i="9" s="1"/>
  <c r="I9" i="9"/>
  <c r="H11" i="9"/>
  <c r="U103" i="34"/>
  <c r="S103" i="34"/>
  <c r="U3" i="34"/>
  <c r="S3" i="34"/>
  <c r="AG203" i="34"/>
  <c r="AE203" i="34"/>
  <c r="AG4" i="34"/>
  <c r="AG3" i="34"/>
  <c r="AE3" i="34"/>
  <c r="U123" i="33"/>
  <c r="S123" i="33"/>
  <c r="U43" i="33"/>
  <c r="S43" i="33"/>
  <c r="AG153" i="34"/>
  <c r="AE153" i="34"/>
  <c r="AD53" i="34"/>
  <c r="AB53" i="34"/>
  <c r="AG53" i="34"/>
  <c r="AE53" i="34"/>
  <c r="AA53" i="34"/>
  <c r="Y53" i="34"/>
  <c r="AA103" i="34"/>
  <c r="Y103" i="34"/>
  <c r="AA153" i="34"/>
  <c r="Y153" i="34"/>
  <c r="X153" i="34"/>
  <c r="V153" i="34"/>
  <c r="O3" i="33"/>
  <c r="M3" i="33"/>
  <c r="O43" i="33"/>
  <c r="M43" i="33"/>
  <c r="O4" i="34"/>
  <c r="O3" i="34"/>
  <c r="M3" i="34"/>
  <c r="O53" i="34"/>
  <c r="M53" i="34"/>
  <c r="A12" i="5"/>
  <c r="I153" i="34"/>
  <c r="G153" i="34"/>
  <c r="I103" i="34"/>
  <c r="G103" i="34"/>
  <c r="AA3" i="34"/>
  <c r="Y3" i="34"/>
  <c r="AD203" i="34"/>
  <c r="AB203" i="34"/>
  <c r="AD3" i="34"/>
  <c r="AB3" i="34"/>
  <c r="O103" i="34"/>
  <c r="M103" i="34"/>
  <c r="O203" i="34"/>
  <c r="M203" i="34"/>
  <c r="I53" i="34"/>
  <c r="G53" i="34"/>
  <c r="I203" i="34"/>
  <c r="G203" i="34"/>
  <c r="U203" i="34"/>
  <c r="S203" i="34"/>
  <c r="U153" i="34"/>
  <c r="S153" i="34"/>
  <c r="R3" i="34"/>
  <c r="P3" i="34"/>
  <c r="R103" i="34"/>
  <c r="P103" i="34"/>
  <c r="F83" i="33"/>
  <c r="D83" i="33"/>
  <c r="F43" i="33" l="1"/>
  <c r="D43" i="33"/>
  <c r="X53" i="34"/>
  <c r="V53" i="34"/>
  <c r="X103" i="34"/>
  <c r="V103" i="34"/>
  <c r="L43" i="33"/>
  <c r="J43" i="33"/>
  <c r="L3" i="33"/>
  <c r="J3" i="33"/>
  <c r="R123" i="33"/>
  <c r="P123" i="33"/>
  <c r="R43" i="33"/>
  <c r="P43" i="33"/>
  <c r="R3" i="33"/>
  <c r="P3" i="33"/>
  <c r="F3" i="33"/>
  <c r="D3" i="33"/>
  <c r="R83" i="33"/>
  <c r="P83" i="33"/>
  <c r="AD153" i="34"/>
  <c r="AB153" i="34"/>
  <c r="R153" i="34"/>
  <c r="P153" i="34"/>
  <c r="R203" i="34"/>
  <c r="P203" i="34"/>
  <c r="L53" i="34"/>
  <c r="J53" i="34"/>
  <c r="L3" i="34"/>
  <c r="J3" i="34"/>
  <c r="L103" i="34"/>
  <c r="J103" i="34"/>
  <c r="L83" i="33"/>
  <c r="J83" i="33"/>
  <c r="F123" i="33"/>
  <c r="D123" i="33"/>
  <c r="L123" i="33"/>
  <c r="J123" i="33"/>
  <c r="L203" i="34"/>
  <c r="J203" i="34"/>
  <c r="Q27" i="28"/>
  <c r="P27" i="28"/>
  <c r="O27" i="28"/>
  <c r="S27" i="28" s="1"/>
  <c r="N27" i="28"/>
  <c r="Q26" i="28"/>
  <c r="P26" i="28"/>
  <c r="O26" i="28"/>
  <c r="S26" i="28" s="1"/>
  <c r="N26" i="28"/>
  <c r="Q25" i="28"/>
  <c r="P25" i="28"/>
  <c r="O25" i="28"/>
  <c r="S25" i="28" s="1"/>
  <c r="N25" i="28"/>
  <c r="X27" i="28"/>
  <c r="V27" i="28"/>
  <c r="X26" i="28"/>
  <c r="V26" i="28"/>
  <c r="X25" i="28"/>
  <c r="V25" i="28"/>
  <c r="F53" i="34"/>
  <c r="D53" i="34"/>
  <c r="D203" i="34"/>
  <c r="F203" i="34"/>
  <c r="R25" i="28" l="1"/>
  <c r="R27" i="28"/>
  <c r="R26" i="28"/>
  <c r="F153" i="34"/>
  <c r="D153" i="34"/>
  <c r="F103" i="34"/>
  <c r="D103" i="34"/>
  <c r="B32" i="37" l="1"/>
  <c r="B29" i="37"/>
  <c r="X19" i="30" l="1"/>
  <c r="W19" i="30"/>
  <c r="V19" i="30"/>
  <c r="X18" i="30"/>
  <c r="V18" i="30"/>
  <c r="X17" i="30"/>
  <c r="V17" i="30"/>
  <c r="B225" i="34" l="1"/>
  <c r="B226" i="34"/>
  <c r="B224" i="34"/>
  <c r="B223" i="34"/>
  <c r="B227" i="34"/>
  <c r="B228" i="34"/>
  <c r="B229" i="34"/>
  <c r="B230" i="34"/>
  <c r="B231" i="34"/>
  <c r="B232" i="34"/>
  <c r="B233" i="34"/>
  <c r="B234" i="34"/>
  <c r="B235" i="34"/>
  <c r="B236" i="34"/>
  <c r="B237" i="34"/>
  <c r="B238" i="34"/>
  <c r="B239" i="34"/>
  <c r="B240" i="34"/>
  <c r="B241" i="34"/>
  <c r="B242" i="34"/>
  <c r="B243" i="34"/>
  <c r="B244" i="34"/>
  <c r="B245" i="34"/>
  <c r="B246" i="34"/>
  <c r="B247" i="34"/>
  <c r="B248" i="34"/>
  <c r="B249" i="34"/>
  <c r="B250" i="34"/>
  <c r="B222" i="34"/>
  <c r="B182" i="34"/>
  <c r="B183" i="34"/>
  <c r="B178" i="34"/>
  <c r="B180" i="34"/>
  <c r="B181" i="34"/>
  <c r="B179" i="34"/>
  <c r="B184" i="34"/>
  <c r="B185" i="34"/>
  <c r="B186" i="34"/>
  <c r="B187" i="34"/>
  <c r="B188" i="34"/>
  <c r="B189" i="34"/>
  <c r="B190" i="34"/>
  <c r="B191" i="34"/>
  <c r="B192" i="34"/>
  <c r="B193" i="34"/>
  <c r="B194" i="34"/>
  <c r="B195" i="34"/>
  <c r="B196" i="34"/>
  <c r="B197" i="34"/>
  <c r="B198" i="34"/>
  <c r="B199" i="34"/>
  <c r="B200" i="34"/>
  <c r="B135" i="34"/>
  <c r="B136" i="34"/>
  <c r="B137" i="34"/>
  <c r="B138" i="34"/>
  <c r="B139" i="34"/>
  <c r="B140" i="34"/>
  <c r="B141" i="34"/>
  <c r="B142" i="34"/>
  <c r="B143" i="34"/>
  <c r="B144" i="34"/>
  <c r="B145" i="34"/>
  <c r="B146" i="34"/>
  <c r="B147" i="34"/>
  <c r="B148" i="34"/>
  <c r="B149" i="34"/>
  <c r="B150" i="34"/>
  <c r="B83" i="34"/>
  <c r="B84" i="34"/>
  <c r="B85" i="34"/>
  <c r="B86" i="34"/>
  <c r="B87" i="34"/>
  <c r="B88" i="34"/>
  <c r="B89" i="34"/>
  <c r="B90" i="34"/>
  <c r="B91" i="34"/>
  <c r="B92" i="34"/>
  <c r="B93" i="34"/>
  <c r="B94" i="34"/>
  <c r="B95" i="34"/>
  <c r="B96" i="34"/>
  <c r="B97" i="34"/>
  <c r="B98" i="34"/>
  <c r="B99" i="34"/>
  <c r="B100" i="34"/>
  <c r="B23" i="34"/>
  <c r="B22" i="34"/>
  <c r="B26" i="34"/>
  <c r="B25" i="34"/>
  <c r="B27" i="34"/>
  <c r="B28" i="34"/>
  <c r="B29" i="34"/>
  <c r="B30" i="34"/>
  <c r="B31" i="34"/>
  <c r="B32" i="34"/>
  <c r="B33" i="34"/>
  <c r="B34" i="34"/>
  <c r="B35" i="34"/>
  <c r="B36" i="34"/>
  <c r="B37" i="34"/>
  <c r="B38" i="34"/>
  <c r="B39" i="34"/>
  <c r="B40" i="34"/>
  <c r="B41" i="34"/>
  <c r="B42" i="34"/>
  <c r="B43" i="34"/>
  <c r="B44" i="34"/>
  <c r="B45" i="34"/>
  <c r="B46" i="34"/>
  <c r="B47" i="34"/>
  <c r="B48" i="34"/>
  <c r="B49" i="34"/>
  <c r="B50" i="34"/>
  <c r="B24" i="34"/>
  <c r="B160" i="33"/>
  <c r="B153" i="33"/>
  <c r="B154" i="33"/>
  <c r="B155" i="33"/>
  <c r="B156" i="33"/>
  <c r="B157" i="33"/>
  <c r="B158" i="33"/>
  <c r="B159" i="33"/>
  <c r="B108" i="33"/>
  <c r="B109" i="33"/>
  <c r="B110" i="33"/>
  <c r="B111" i="33"/>
  <c r="B112" i="33"/>
  <c r="B113" i="33"/>
  <c r="B114" i="33"/>
  <c r="B115" i="33"/>
  <c r="B116" i="33"/>
  <c r="B117" i="33"/>
  <c r="B118" i="33"/>
  <c r="B119" i="33"/>
  <c r="B70" i="33"/>
  <c r="B62" i="33"/>
  <c r="B71" i="33"/>
  <c r="B66" i="33"/>
  <c r="B63" i="33"/>
  <c r="B64" i="33"/>
  <c r="B65" i="33"/>
  <c r="B67" i="33"/>
  <c r="B68" i="33"/>
  <c r="B72" i="33"/>
  <c r="B73" i="33"/>
  <c r="B74" i="33"/>
  <c r="B75" i="33"/>
  <c r="B76" i="33"/>
  <c r="B77" i="33"/>
  <c r="B78" i="33"/>
  <c r="B79" i="33"/>
  <c r="B80" i="33"/>
  <c r="B69" i="33"/>
  <c r="B26" i="33"/>
  <c r="B25" i="33"/>
  <c r="B30" i="33"/>
  <c r="B29" i="33"/>
  <c r="B22" i="33"/>
  <c r="B23" i="33"/>
  <c r="B27" i="33"/>
  <c r="B28" i="33"/>
  <c r="B31" i="33"/>
  <c r="B32" i="33"/>
  <c r="B33" i="33"/>
  <c r="B34" i="33"/>
  <c r="B35" i="33"/>
  <c r="B36" i="33"/>
  <c r="B37" i="33"/>
  <c r="B38" i="33"/>
  <c r="B39" i="33"/>
  <c r="B40" i="33"/>
  <c r="B24" i="33"/>
  <c r="A121" i="33" l="1"/>
  <c r="F39" i="35" s="1"/>
  <c r="A1" i="33"/>
  <c r="A81" i="33"/>
  <c r="A39" i="35" s="1"/>
  <c r="A41" i="33"/>
  <c r="I8" i="9"/>
  <c r="I7" i="9"/>
  <c r="I6" i="9"/>
  <c r="I5" i="9"/>
  <c r="J5" i="9"/>
  <c r="H5" i="9" s="1"/>
  <c r="J6" i="9"/>
  <c r="H6" i="9" s="1"/>
  <c r="J7" i="9"/>
  <c r="H7" i="9" s="1"/>
  <c r="J8" i="9"/>
  <c r="H8" i="9" s="1"/>
  <c r="A13" i="9" l="1"/>
  <c r="F23" i="5" l="1"/>
  <c r="A23" i="5"/>
  <c r="F11" i="5"/>
  <c r="A11" i="5"/>
  <c r="A11" i="6"/>
  <c r="F21" i="6"/>
  <c r="A21" i="6"/>
  <c r="F11" i="6"/>
  <c r="G3" i="30" l="1"/>
  <c r="G4" i="30"/>
  <c r="G1" i="30"/>
  <c r="G2" i="30"/>
  <c r="A201" i="34" l="1"/>
  <c r="A151" i="34"/>
  <c r="A101" i="34"/>
  <c r="A51" i="34"/>
  <c r="A1" i="34"/>
  <c r="B33" i="37"/>
  <c r="B30" i="37"/>
  <c r="D88" i="28"/>
  <c r="D87" i="28"/>
  <c r="D84" i="28"/>
  <c r="D83" i="28"/>
  <c r="D76" i="28"/>
  <c r="D75" i="28"/>
  <c r="I59" i="28"/>
  <c r="I58" i="28"/>
  <c r="I54" i="28"/>
  <c r="I53" i="28"/>
  <c r="I49" i="28"/>
  <c r="I48" i="28"/>
  <c r="I46" i="30"/>
  <c r="I45" i="30"/>
  <c r="K45" i="30"/>
  <c r="K47" i="30"/>
  <c r="I42" i="30"/>
  <c r="I41" i="30"/>
  <c r="I38" i="30"/>
  <c r="I37" i="30"/>
  <c r="D60" i="30"/>
  <c r="D59" i="30"/>
  <c r="D56" i="30"/>
  <c r="D55" i="30"/>
  <c r="D52" i="30"/>
  <c r="D51" i="30"/>
  <c r="K41" i="30"/>
  <c r="K37" i="30"/>
  <c r="I37" i="28"/>
  <c r="I36" i="28"/>
  <c r="I35" i="28"/>
  <c r="I31" i="28"/>
  <c r="I30" i="28"/>
  <c r="W27" i="28"/>
  <c r="I26" i="28"/>
  <c r="W26" i="28" s="1"/>
  <c r="I25" i="28"/>
  <c r="W25" i="28" s="1"/>
  <c r="H5" i="28" l="1"/>
  <c r="G5" i="28"/>
  <c r="A5" i="28"/>
  <c r="H4" i="28"/>
  <c r="G4" i="28"/>
  <c r="A4" i="28"/>
  <c r="H3" i="28"/>
  <c r="G3" i="28"/>
  <c r="A3" i="28"/>
  <c r="H2" i="28"/>
  <c r="G2" i="28"/>
  <c r="A2" i="28"/>
  <c r="H1" i="28"/>
  <c r="G1" i="28"/>
  <c r="A1" i="28"/>
  <c r="H4" i="30"/>
  <c r="A4" i="30"/>
  <c r="H2" i="30"/>
  <c r="A2" i="30"/>
  <c r="H3" i="30"/>
  <c r="A3" i="30"/>
  <c r="H1" i="30"/>
  <c r="A1" i="30"/>
  <c r="K32" i="30"/>
  <c r="K30" i="30"/>
  <c r="K28" i="30"/>
  <c r="A25" i="30" s="1"/>
  <c r="K26" i="30"/>
  <c r="K24" i="30"/>
  <c r="K22" i="30"/>
  <c r="K17" i="30"/>
  <c r="I18" i="30"/>
  <c r="W18" i="30" s="1"/>
  <c r="I17" i="30"/>
  <c r="W17" i="30" s="1"/>
  <c r="Q19" i="30"/>
  <c r="P19" i="30"/>
  <c r="O19" i="30"/>
  <c r="N19" i="30"/>
  <c r="K19" i="30"/>
  <c r="A16" i="30" s="1"/>
  <c r="Q18" i="30"/>
  <c r="P18" i="30"/>
  <c r="O18" i="30"/>
  <c r="N18" i="30"/>
  <c r="Q17" i="30"/>
  <c r="P17" i="30"/>
  <c r="O17" i="30"/>
  <c r="N17" i="30"/>
  <c r="L16" i="30"/>
  <c r="F16" i="30" s="1"/>
  <c r="E26" i="28" l="1"/>
  <c r="G31" i="28"/>
  <c r="G19" i="28"/>
  <c r="D49" i="28"/>
  <c r="G30" i="28"/>
  <c r="D30" i="28" s="1"/>
  <c r="E19" i="28"/>
  <c r="E31" i="28"/>
  <c r="E20" i="28"/>
  <c r="G20" i="28"/>
  <c r="E30" i="28"/>
  <c r="D58" i="28"/>
  <c r="G26" i="28"/>
  <c r="D26" i="28" s="1"/>
  <c r="R17" i="30"/>
  <c r="G23" i="30"/>
  <c r="A5" i="29"/>
  <c r="AC15" i="30" s="1"/>
  <c r="G26" i="30"/>
  <c r="E26" i="30"/>
  <c r="S17" i="30"/>
  <c r="R18" i="30"/>
  <c r="E23" i="30"/>
  <c r="G22" i="30"/>
  <c r="E22" i="30"/>
  <c r="S18" i="30"/>
  <c r="R19" i="30"/>
  <c r="S19" i="30"/>
  <c r="D53" i="28" l="1"/>
  <c r="D152" i="34"/>
  <c r="D52" i="34"/>
  <c r="D202" i="34"/>
  <c r="D102" i="34"/>
  <c r="J152" i="34"/>
  <c r="J52" i="34"/>
  <c r="J102" i="34"/>
  <c r="J202" i="34"/>
  <c r="J122" i="33"/>
  <c r="J82" i="33"/>
  <c r="J2" i="33"/>
  <c r="J42" i="33"/>
  <c r="P202" i="34"/>
  <c r="P52" i="34"/>
  <c r="P152" i="34"/>
  <c r="P102" i="34"/>
  <c r="V202" i="34"/>
  <c r="V52" i="34"/>
  <c r="V152" i="34"/>
  <c r="V2" i="34"/>
  <c r="V102" i="34"/>
  <c r="AB202" i="34"/>
  <c r="AB102" i="34"/>
  <c r="AB52" i="34"/>
  <c r="AB152" i="34"/>
  <c r="AB2" i="34"/>
  <c r="P82" i="33"/>
  <c r="P122" i="33"/>
  <c r="P42" i="33"/>
  <c r="P2" i="33"/>
  <c r="D41" i="30"/>
  <c r="D37" i="30"/>
  <c r="D42" i="30"/>
  <c r="P2" i="34"/>
  <c r="J2" i="34"/>
  <c r="D38" i="30"/>
  <c r="D46" i="30"/>
  <c r="D45" i="30"/>
  <c r="D59" i="28"/>
  <c r="D48" i="28"/>
  <c r="D54" i="28"/>
  <c r="D31" i="28"/>
  <c r="D25" i="28"/>
  <c r="A201" i="33" l="1"/>
  <c r="A301" i="34" l="1"/>
  <c r="A251" i="34"/>
  <c r="A161" i="33"/>
  <c r="D80" i="28" l="1"/>
  <c r="D79" i="28"/>
  <c r="L67" i="28"/>
  <c r="L62" i="28"/>
  <c r="L57" i="28"/>
  <c r="L52" i="28"/>
  <c r="L47" i="28"/>
  <c r="L39" i="28"/>
  <c r="F39" i="28" s="1"/>
  <c r="L34" i="28"/>
  <c r="F34" i="28" s="1"/>
  <c r="L29" i="28"/>
  <c r="F29" i="28" s="1"/>
  <c r="L24" i="28"/>
  <c r="F24" i="28" s="1"/>
  <c r="L18" i="28"/>
  <c r="K56" i="28" l="1"/>
  <c r="A52" i="28" s="1"/>
  <c r="K61" i="28"/>
  <c r="A57" i="28" s="1"/>
  <c r="K66" i="28"/>
  <c r="A62" i="28" s="1"/>
  <c r="K71" i="28"/>
  <c r="A67" i="28" s="1"/>
  <c r="X71" i="28"/>
  <c r="V71" i="28"/>
  <c r="Q71" i="28"/>
  <c r="P71" i="28"/>
  <c r="O71" i="28"/>
  <c r="N71" i="28"/>
  <c r="W71" i="28"/>
  <c r="X70" i="28"/>
  <c r="V70" i="28"/>
  <c r="Q70" i="28"/>
  <c r="P70" i="28"/>
  <c r="O70" i="28"/>
  <c r="N70" i="28"/>
  <c r="W70" i="28"/>
  <c r="X69" i="28"/>
  <c r="V69" i="28"/>
  <c r="Q69" i="28"/>
  <c r="P69" i="28"/>
  <c r="O69" i="28"/>
  <c r="N69" i="28"/>
  <c r="W69" i="28"/>
  <c r="X68" i="28"/>
  <c r="V68" i="28"/>
  <c r="Q68" i="28"/>
  <c r="P68" i="28"/>
  <c r="O68" i="28"/>
  <c r="N68" i="28"/>
  <c r="W68" i="28"/>
  <c r="V67" i="28"/>
  <c r="F67" i="28"/>
  <c r="X66" i="28"/>
  <c r="V66" i="28"/>
  <c r="Q66" i="28"/>
  <c r="P66" i="28"/>
  <c r="O66" i="28"/>
  <c r="N66" i="28"/>
  <c r="W66" i="28"/>
  <c r="X65" i="28"/>
  <c r="V65" i="28"/>
  <c r="Q65" i="28"/>
  <c r="P65" i="28"/>
  <c r="O65" i="28"/>
  <c r="N65" i="28"/>
  <c r="W65" i="28"/>
  <c r="X64" i="28"/>
  <c r="V64" i="28"/>
  <c r="Q64" i="28"/>
  <c r="P64" i="28"/>
  <c r="O64" i="28"/>
  <c r="N64" i="28"/>
  <c r="W64" i="28"/>
  <c r="X63" i="28"/>
  <c r="V63" i="28"/>
  <c r="Q63" i="28"/>
  <c r="P63" i="28"/>
  <c r="O63" i="28"/>
  <c r="N63" i="28"/>
  <c r="W63" i="28"/>
  <c r="V62" i="28"/>
  <c r="F62" i="28"/>
  <c r="X61" i="28"/>
  <c r="V61" i="28"/>
  <c r="Q61" i="28"/>
  <c r="P61" i="28"/>
  <c r="O61" i="28"/>
  <c r="N61" i="28"/>
  <c r="W61" i="28"/>
  <c r="X60" i="28"/>
  <c r="V60" i="28"/>
  <c r="Q60" i="28"/>
  <c r="P60" i="28"/>
  <c r="O60" i="28"/>
  <c r="N60" i="28"/>
  <c r="W60" i="28"/>
  <c r="X59" i="28"/>
  <c r="V59" i="28"/>
  <c r="Q59" i="28"/>
  <c r="P59" i="28"/>
  <c r="O59" i="28"/>
  <c r="N59" i="28"/>
  <c r="W59" i="28"/>
  <c r="X58" i="28"/>
  <c r="V58" i="28"/>
  <c r="Q58" i="28"/>
  <c r="P58" i="28"/>
  <c r="O58" i="28"/>
  <c r="N58" i="28"/>
  <c r="W58" i="28"/>
  <c r="V57" i="28"/>
  <c r="F57" i="28"/>
  <c r="X56" i="28"/>
  <c r="V56" i="28"/>
  <c r="Q56" i="28"/>
  <c r="P56" i="28"/>
  <c r="O56" i="28"/>
  <c r="N56" i="28"/>
  <c r="W56" i="28"/>
  <c r="X55" i="28"/>
  <c r="V55" i="28"/>
  <c r="Q55" i="28"/>
  <c r="P55" i="28"/>
  <c r="O55" i="28"/>
  <c r="N55" i="28"/>
  <c r="W55" i="28"/>
  <c r="X54" i="28"/>
  <c r="V54" i="28"/>
  <c r="Q54" i="28"/>
  <c r="P54" i="28"/>
  <c r="O54" i="28"/>
  <c r="N54" i="28"/>
  <c r="W54" i="28"/>
  <c r="X53" i="28"/>
  <c r="V53" i="28"/>
  <c r="Q53" i="28"/>
  <c r="P53" i="28"/>
  <c r="O53" i="28"/>
  <c r="N53" i="28"/>
  <c r="W53" i="28"/>
  <c r="V52" i="28"/>
  <c r="F52" i="28"/>
  <c r="K51" i="28"/>
  <c r="A47" i="28" s="1"/>
  <c r="X51" i="28"/>
  <c r="V51" i="28"/>
  <c r="Q51" i="28"/>
  <c r="P51" i="28"/>
  <c r="O51" i="28"/>
  <c r="N51" i="28"/>
  <c r="W51" i="28"/>
  <c r="X50" i="28"/>
  <c r="V50" i="28"/>
  <c r="Q50" i="28"/>
  <c r="P50" i="28"/>
  <c r="O50" i="28"/>
  <c r="N50" i="28"/>
  <c r="W50" i="28"/>
  <c r="X49" i="28"/>
  <c r="V49" i="28"/>
  <c r="Q49" i="28"/>
  <c r="P49" i="28"/>
  <c r="O49" i="28"/>
  <c r="N49" i="28"/>
  <c r="W49" i="28"/>
  <c r="X48" i="28"/>
  <c r="V48" i="28"/>
  <c r="Q48" i="28"/>
  <c r="P48" i="28"/>
  <c r="O48" i="28"/>
  <c r="N48" i="28"/>
  <c r="W48" i="28"/>
  <c r="F47" i="28"/>
  <c r="I20" i="28"/>
  <c r="E17" i="30"/>
  <c r="E18" i="30"/>
  <c r="G18" i="30"/>
  <c r="A20" i="29"/>
  <c r="AC19" i="28" s="1"/>
  <c r="A19" i="29"/>
  <c r="A18" i="29"/>
  <c r="AC17" i="28" s="1"/>
  <c r="D18" i="30" l="1"/>
  <c r="S61" i="28"/>
  <c r="G17" i="30"/>
  <c r="D17" i="30" s="1"/>
  <c r="A21" i="29"/>
  <c r="AC20" i="28" s="1"/>
  <c r="R70" i="28"/>
  <c r="R50" i="28"/>
  <c r="S60" i="28"/>
  <c r="R49" i="28"/>
  <c r="R51" i="28"/>
  <c r="R48" i="28"/>
  <c r="R68" i="28"/>
  <c r="R69" i="28"/>
  <c r="R56" i="28"/>
  <c r="R54" i="28"/>
  <c r="S55" i="28"/>
  <c r="S68" i="28"/>
  <c r="S69" i="28"/>
  <c r="S70" i="28"/>
  <c r="S71" i="28"/>
  <c r="R58" i="28"/>
  <c r="R59" i="28"/>
  <c r="S58" i="28"/>
  <c r="S63" i="28"/>
  <c r="R66" i="28"/>
  <c r="S64" i="28"/>
  <c r="S66" i="28"/>
  <c r="S48" i="28"/>
  <c r="S49" i="28"/>
  <c r="S51" i="28"/>
  <c r="S54" i="28"/>
  <c r="S56" i="28"/>
  <c r="S59" i="28"/>
  <c r="R60" i="28"/>
  <c r="R63" i="28"/>
  <c r="R71" i="28"/>
  <c r="S50" i="28"/>
  <c r="R55" i="28"/>
  <c r="R61" i="28"/>
  <c r="R64" i="28"/>
  <c r="R53" i="28"/>
  <c r="R65" i="28"/>
  <c r="S53" i="28"/>
  <c r="S65" i="28"/>
  <c r="D42" i="33" l="1"/>
  <c r="D82" i="33"/>
  <c r="D122" i="33"/>
  <c r="Q9" i="28" a="1"/>
  <c r="Q8" i="28" a="1"/>
  <c r="R7" i="28" a="1"/>
  <c r="P9" i="28" a="1"/>
  <c r="P8" i="28" a="1"/>
  <c r="Q7" i="28" a="1"/>
  <c r="O8" i="28" a="1"/>
  <c r="P7" i="28" a="1"/>
  <c r="S7" i="28" a="1"/>
  <c r="O9" i="28" a="1"/>
  <c r="T9" i="28" a="1"/>
  <c r="T8" i="28" a="1"/>
  <c r="N8" i="28" a="1"/>
  <c r="O7" i="28" a="1"/>
  <c r="S9" i="28" a="1"/>
  <c r="S8" i="28" a="1"/>
  <c r="T7" i="28" a="1"/>
  <c r="N7" i="28" a="1"/>
  <c r="R9" i="28" a="1"/>
  <c r="R8" i="28" a="1"/>
  <c r="Q43" i="28"/>
  <c r="P43" i="28"/>
  <c r="O43" i="28"/>
  <c r="N43" i="28"/>
  <c r="Q42" i="28"/>
  <c r="P42" i="28"/>
  <c r="O42" i="28"/>
  <c r="N42" i="28"/>
  <c r="Q41" i="28"/>
  <c r="P41" i="28"/>
  <c r="O41" i="28"/>
  <c r="N41" i="28"/>
  <c r="Q40" i="28"/>
  <c r="P40" i="28"/>
  <c r="O40" i="28"/>
  <c r="N40" i="28"/>
  <c r="K33" i="28"/>
  <c r="A29" i="28" s="1"/>
  <c r="X38" i="28"/>
  <c r="W38" i="28"/>
  <c r="V38" i="28"/>
  <c r="Q38" i="28"/>
  <c r="P38" i="28"/>
  <c r="O38" i="28"/>
  <c r="N38" i="28"/>
  <c r="X37" i="28"/>
  <c r="W37" i="28"/>
  <c r="V37" i="28"/>
  <c r="Q37" i="28"/>
  <c r="P37" i="28"/>
  <c r="O37" i="28"/>
  <c r="N37" i="28"/>
  <c r="X36" i="28"/>
  <c r="W36" i="28"/>
  <c r="V36" i="28"/>
  <c r="Q36" i="28"/>
  <c r="P36" i="28"/>
  <c r="O36" i="28"/>
  <c r="N36" i="28"/>
  <c r="X35" i="28"/>
  <c r="W35" i="28"/>
  <c r="V35" i="28"/>
  <c r="Q35" i="28"/>
  <c r="P35" i="28"/>
  <c r="O35" i="28"/>
  <c r="N35" i="28"/>
  <c r="X34" i="28"/>
  <c r="V34" i="28"/>
  <c r="X33" i="28"/>
  <c r="W33" i="28"/>
  <c r="V33" i="28"/>
  <c r="Q33" i="28"/>
  <c r="P33" i="28"/>
  <c r="O33" i="28"/>
  <c r="N33" i="28"/>
  <c r="X32" i="28"/>
  <c r="W32" i="28"/>
  <c r="V32" i="28"/>
  <c r="Q32" i="28"/>
  <c r="P32" i="28"/>
  <c r="O32" i="28"/>
  <c r="N32" i="28"/>
  <c r="X31" i="28"/>
  <c r="W31" i="28"/>
  <c r="V31" i="28"/>
  <c r="Q31" i="28"/>
  <c r="P31" i="28"/>
  <c r="O31" i="28"/>
  <c r="N31" i="28"/>
  <c r="X30" i="28"/>
  <c r="W30" i="28"/>
  <c r="V30" i="28"/>
  <c r="Q30" i="28"/>
  <c r="P30" i="28"/>
  <c r="O30" i="28"/>
  <c r="N30" i="28"/>
  <c r="K28" i="28"/>
  <c r="A24" i="28" s="1"/>
  <c r="K22" i="28"/>
  <c r="A18" i="28" s="1"/>
  <c r="V39" i="28"/>
  <c r="X39" i="28"/>
  <c r="V40" i="28"/>
  <c r="W40" i="28"/>
  <c r="X40" i="28"/>
  <c r="X22" i="28"/>
  <c r="V22" i="28"/>
  <c r="X21" i="28"/>
  <c r="V21" i="28"/>
  <c r="X20" i="28"/>
  <c r="V20" i="28"/>
  <c r="X19" i="28"/>
  <c r="V19" i="28"/>
  <c r="Q22" i="28"/>
  <c r="P22" i="28"/>
  <c r="O22" i="28"/>
  <c r="N22" i="28"/>
  <c r="W22" i="28"/>
  <c r="Q21" i="28"/>
  <c r="P21" i="28"/>
  <c r="O21" i="28"/>
  <c r="N21" i="28"/>
  <c r="W21" i="28"/>
  <c r="Q20" i="28"/>
  <c r="P20" i="28"/>
  <c r="O20" i="28"/>
  <c r="N20" i="28"/>
  <c r="W20" i="28"/>
  <c r="A20" i="28"/>
  <c r="Q19" i="28"/>
  <c r="P19" i="28"/>
  <c r="O19" i="28"/>
  <c r="N19" i="28"/>
  <c r="I19" i="28"/>
  <c r="W19" i="28" s="1"/>
  <c r="F18" i="28"/>
  <c r="Q6" i="28" l="1" a="1"/>
  <c r="S6" i="28" a="1"/>
  <c r="N6" i="28" a="1"/>
  <c r="T6" i="28" a="1"/>
  <c r="R6" i="28" a="1"/>
  <c r="P3" i="28" a="1"/>
  <c r="O3" i="28" a="1"/>
  <c r="N3" i="28" a="1"/>
  <c r="T3" i="28" a="1"/>
  <c r="S3" i="28" a="1"/>
  <c r="Q3" i="28" a="1"/>
  <c r="R3" i="28" a="1"/>
  <c r="O6" i="28" a="1"/>
  <c r="P6" i="28" a="1"/>
  <c r="R20" i="28"/>
  <c r="R21" i="28"/>
  <c r="S21" i="28"/>
  <c r="S42" i="28"/>
  <c r="S22" i="28"/>
  <c r="R35" i="28"/>
  <c r="S19" i="28"/>
  <c r="S30" i="28"/>
  <c r="S35" i="28"/>
  <c r="S41" i="28"/>
  <c r="S20" i="28"/>
  <c r="R30" i="28"/>
  <c r="R31" i="28"/>
  <c r="R36" i="28"/>
  <c r="S37" i="28"/>
  <c r="S31" i="28"/>
  <c r="S36" i="28"/>
  <c r="R41" i="28"/>
  <c r="R32" i="28"/>
  <c r="R19" i="28"/>
  <c r="R22" i="28"/>
  <c r="R33" i="28"/>
  <c r="R38" i="28"/>
  <c r="S40" i="28"/>
  <c r="R42" i="28"/>
  <c r="R40" i="28"/>
  <c r="R43" i="28"/>
  <c r="S43" i="28"/>
  <c r="S38" i="28"/>
  <c r="R37" i="28"/>
  <c r="S32" i="28"/>
  <c r="S33" i="28"/>
  <c r="A22" i="9" l="1"/>
  <c r="A51" i="30" s="1"/>
  <c r="A33" i="9"/>
  <c r="A78" i="28" s="1"/>
  <c r="A29" i="9"/>
  <c r="A54" i="30" s="1"/>
  <c r="BC346" i="34" l="1"/>
  <c r="BB346" i="34"/>
  <c r="BC345" i="34"/>
  <c r="BB345" i="34"/>
  <c r="BC344" i="34"/>
  <c r="BB344" i="34"/>
  <c r="BC343" i="34"/>
  <c r="BB343" i="34"/>
  <c r="BC342" i="34"/>
  <c r="BB342" i="34"/>
  <c r="BC341" i="34"/>
  <c r="BB341" i="34"/>
  <c r="BC289" i="34"/>
  <c r="BB289" i="34"/>
  <c r="BC288" i="34"/>
  <c r="BB288" i="34"/>
  <c r="BC287" i="34"/>
  <c r="BB287" i="34"/>
  <c r="BC286" i="34"/>
  <c r="BB286" i="34"/>
  <c r="BC285" i="34"/>
  <c r="BB285" i="34"/>
  <c r="BC294" i="34"/>
  <c r="BB294" i="34"/>
  <c r="BC293" i="34"/>
  <c r="BB293" i="34"/>
  <c r="BC292" i="34"/>
  <c r="BB292" i="34"/>
  <c r="BC291" i="34"/>
  <c r="BB291" i="34"/>
  <c r="BC290" i="34"/>
  <c r="BB290" i="34"/>
  <c r="BC242" i="34"/>
  <c r="BB242" i="34"/>
  <c r="BC241" i="34"/>
  <c r="BB241" i="34"/>
  <c r="BC240" i="34"/>
  <c r="BB240" i="34"/>
  <c r="BC239" i="34"/>
  <c r="BB239" i="34"/>
  <c r="BC238" i="34"/>
  <c r="BB238" i="34"/>
  <c r="BC237" i="34"/>
  <c r="BB237" i="34"/>
  <c r="BC236" i="34"/>
  <c r="BB236" i="34"/>
  <c r="BC188" i="34"/>
  <c r="BB188" i="34"/>
  <c r="BC187" i="34"/>
  <c r="BB187" i="34"/>
  <c r="BC186" i="34"/>
  <c r="BB186" i="34"/>
  <c r="BC185" i="34"/>
  <c r="BB185" i="34"/>
  <c r="BC184" i="34"/>
  <c r="BB184" i="34"/>
  <c r="BC193" i="34"/>
  <c r="BB193" i="34"/>
  <c r="BC192" i="34"/>
  <c r="BB192" i="34"/>
  <c r="BA192" i="34" s="1"/>
  <c r="BC191" i="34"/>
  <c r="BB191" i="34"/>
  <c r="BC190" i="34"/>
  <c r="BB190" i="34"/>
  <c r="BC189" i="34"/>
  <c r="BB189" i="34"/>
  <c r="BC147" i="34"/>
  <c r="BB147" i="34"/>
  <c r="BC120" i="34"/>
  <c r="BB120" i="34"/>
  <c r="BB121" i="34"/>
  <c r="BC121" i="34"/>
  <c r="BB122" i="34"/>
  <c r="BC122" i="34"/>
  <c r="BB124" i="34"/>
  <c r="BC124" i="34"/>
  <c r="BB125" i="34"/>
  <c r="BC125" i="34"/>
  <c r="BB123" i="34"/>
  <c r="BC123" i="34"/>
  <c r="BB128" i="34"/>
  <c r="BC128" i="34"/>
  <c r="BB131" i="34"/>
  <c r="BC131" i="34"/>
  <c r="BB126" i="34"/>
  <c r="BC126" i="34"/>
  <c r="BB129" i="34"/>
  <c r="BC129" i="34"/>
  <c r="BB130" i="34"/>
  <c r="BC130" i="34"/>
  <c r="BB127" i="34"/>
  <c r="BC127" i="34"/>
  <c r="BB132" i="34"/>
  <c r="BC132" i="34"/>
  <c r="BB133" i="34"/>
  <c r="BC133" i="34"/>
  <c r="BB134" i="34"/>
  <c r="BC134" i="34"/>
  <c r="BB135" i="34"/>
  <c r="BC135" i="34"/>
  <c r="BC138" i="34"/>
  <c r="BB138" i="34"/>
  <c r="BC137" i="34"/>
  <c r="BB137" i="34"/>
  <c r="BC136" i="34"/>
  <c r="BB136" i="34"/>
  <c r="BC89" i="34"/>
  <c r="BB89" i="34"/>
  <c r="BC88" i="34"/>
  <c r="BB88" i="34"/>
  <c r="BC87" i="34"/>
  <c r="BB87" i="34"/>
  <c r="BC86" i="34"/>
  <c r="BB86" i="34"/>
  <c r="BC85" i="34"/>
  <c r="BB85" i="34"/>
  <c r="BC94" i="34"/>
  <c r="BB94" i="34"/>
  <c r="BC93" i="34"/>
  <c r="BB93" i="34"/>
  <c r="BC92" i="34"/>
  <c r="BB92" i="34"/>
  <c r="BC91" i="34"/>
  <c r="BB91" i="34"/>
  <c r="BC90" i="34"/>
  <c r="BB90" i="34"/>
  <c r="BC38" i="34"/>
  <c r="BB38" i="34"/>
  <c r="BC37" i="34"/>
  <c r="BB37" i="34"/>
  <c r="BC36" i="34"/>
  <c r="BB36" i="34"/>
  <c r="BC35" i="34"/>
  <c r="BB35" i="34"/>
  <c r="BC34" i="34"/>
  <c r="BB34" i="34"/>
  <c r="BC43" i="34"/>
  <c r="BB43" i="34"/>
  <c r="BC42" i="34"/>
  <c r="BB42" i="34"/>
  <c r="BC41" i="34"/>
  <c r="BB41" i="34"/>
  <c r="BC40" i="34"/>
  <c r="BB40" i="34"/>
  <c r="BC39" i="34"/>
  <c r="BB39" i="34"/>
  <c r="BA90" i="34" l="1"/>
  <c r="AZ132" i="34"/>
  <c r="AZ128" i="34"/>
  <c r="AZ123" i="34"/>
  <c r="AZ125" i="34"/>
  <c r="AZ93" i="34"/>
  <c r="BA288" i="34"/>
  <c r="AZ124" i="34"/>
  <c r="AZ127" i="34"/>
  <c r="AZ129" i="34"/>
  <c r="AZ130" i="34"/>
  <c r="AZ122" i="34"/>
  <c r="AZ126" i="34"/>
  <c r="BA241" i="34"/>
  <c r="BA292" i="34"/>
  <c r="AZ286" i="34"/>
  <c r="BA190" i="34"/>
  <c r="AZ188" i="34"/>
  <c r="BA239" i="34"/>
  <c r="AZ343" i="34"/>
  <c r="AZ134" i="34"/>
  <c r="AZ85" i="34"/>
  <c r="BA342" i="34"/>
  <c r="BA89" i="34"/>
  <c r="BA135" i="34"/>
  <c r="BA131" i="34"/>
  <c r="BA289" i="34"/>
  <c r="BA344" i="34"/>
  <c r="BA92" i="34"/>
  <c r="AZ187" i="34"/>
  <c r="BA242" i="34"/>
  <c r="AZ293" i="34"/>
  <c r="AZ287" i="34"/>
  <c r="BA87" i="34"/>
  <c r="BA133" i="34"/>
  <c r="BA290" i="34"/>
  <c r="BA39" i="34"/>
  <c r="BA37" i="34"/>
  <c r="BA85" i="34"/>
  <c r="AZ89" i="34"/>
  <c r="BA147" i="34"/>
  <c r="BA188" i="34"/>
  <c r="AZ345" i="34"/>
  <c r="BA40" i="34"/>
  <c r="BA38" i="34"/>
  <c r="BA189" i="34"/>
  <c r="AZ192" i="34"/>
  <c r="BA186" i="34"/>
  <c r="BA240" i="34"/>
  <c r="AZ291" i="34"/>
  <c r="AZ285" i="34"/>
  <c r="AZ35" i="34"/>
  <c r="AZ87" i="34"/>
  <c r="BA193" i="34"/>
  <c r="BA187" i="34"/>
  <c r="BA36" i="34"/>
  <c r="AZ91" i="34"/>
  <c r="BA94" i="34"/>
  <c r="BA341" i="34"/>
  <c r="BA42" i="34"/>
  <c r="AZ90" i="34"/>
  <c r="BA93" i="34"/>
  <c r="BA88" i="34"/>
  <c r="AZ185" i="34"/>
  <c r="BA291" i="34"/>
  <c r="BA294" i="34"/>
  <c r="BA287" i="34"/>
  <c r="AZ346" i="34"/>
  <c r="BA43" i="34"/>
  <c r="BA91" i="34"/>
  <c r="BA86" i="34"/>
  <c r="BA120" i="34"/>
  <c r="AZ190" i="34"/>
  <c r="AZ186" i="34"/>
  <c r="BA238" i="34"/>
  <c r="AZ241" i="34"/>
  <c r="BA285" i="34"/>
  <c r="AZ341" i="34"/>
  <c r="AZ344" i="34"/>
  <c r="AZ40" i="34"/>
  <c r="BA34" i="34"/>
  <c r="AZ94" i="34"/>
  <c r="BA191" i="34"/>
  <c r="AZ288" i="34"/>
  <c r="AZ342" i="34"/>
  <c r="AZ147" i="34"/>
  <c r="AZ239" i="34"/>
  <c r="BA293" i="34"/>
  <c r="BA286" i="34"/>
  <c r="BA345" i="34"/>
  <c r="BA41" i="34"/>
  <c r="BA35" i="34"/>
  <c r="AZ92" i="34"/>
  <c r="BA185" i="34"/>
  <c r="AZ289" i="34"/>
  <c r="BA343" i="34"/>
  <c r="BA346" i="34"/>
  <c r="AZ290" i="34"/>
  <c r="AZ292" i="34"/>
  <c r="AZ294" i="34"/>
  <c r="AZ238" i="34"/>
  <c r="AZ240" i="34"/>
  <c r="AZ242" i="34"/>
  <c r="BA136" i="34"/>
  <c r="BA138" i="34"/>
  <c r="AZ189" i="34"/>
  <c r="AZ191" i="34"/>
  <c r="AZ193" i="34"/>
  <c r="BA137" i="34"/>
  <c r="AZ120" i="34"/>
  <c r="BA130" i="34"/>
  <c r="BA129" i="34"/>
  <c r="BA122" i="34"/>
  <c r="BA123" i="34"/>
  <c r="AZ135" i="34"/>
  <c r="AZ133" i="34"/>
  <c r="AZ131" i="34"/>
  <c r="BA134" i="34"/>
  <c r="BA132" i="34"/>
  <c r="BA125" i="34"/>
  <c r="BA126" i="34"/>
  <c r="BA127" i="34"/>
  <c r="BA124" i="34"/>
  <c r="BA128" i="34"/>
  <c r="AZ137" i="34"/>
  <c r="AZ136" i="34"/>
  <c r="AZ138" i="34"/>
  <c r="AZ86" i="34"/>
  <c r="AZ88" i="34"/>
  <c r="AZ37" i="34"/>
  <c r="AZ34" i="34"/>
  <c r="AZ36" i="34"/>
  <c r="AZ38" i="34"/>
  <c r="AZ42" i="34"/>
  <c r="AZ39" i="34"/>
  <c r="AZ41" i="34"/>
  <c r="AZ43" i="34"/>
  <c r="D41" i="36" l="1"/>
  <c r="E41" i="36"/>
  <c r="A41" i="36"/>
  <c r="B41" i="36"/>
  <c r="C41" i="36"/>
  <c r="B35" i="36"/>
  <c r="C35" i="36"/>
  <c r="D35" i="36"/>
  <c r="E35" i="36"/>
  <c r="A35" i="36"/>
  <c r="A37" i="36"/>
  <c r="B37" i="36"/>
  <c r="C37" i="36"/>
  <c r="D37" i="36"/>
  <c r="E37" i="36"/>
  <c r="D33" i="36"/>
  <c r="E33" i="36"/>
  <c r="A33" i="36"/>
  <c r="B33" i="36"/>
  <c r="C33" i="36"/>
  <c r="E36" i="36"/>
  <c r="A36" i="36"/>
  <c r="B36" i="36"/>
  <c r="C36" i="36"/>
  <c r="D36" i="36"/>
  <c r="A34" i="36"/>
  <c r="B34" i="36"/>
  <c r="C34" i="36"/>
  <c r="D34" i="36"/>
  <c r="E34" i="36"/>
  <c r="A42" i="36"/>
  <c r="B42" i="36"/>
  <c r="C42" i="36"/>
  <c r="D42" i="36"/>
  <c r="E42" i="36"/>
  <c r="A40" i="36"/>
  <c r="B40" i="36"/>
  <c r="C40" i="36"/>
  <c r="D40" i="36"/>
  <c r="E40" i="36"/>
  <c r="A39" i="36"/>
  <c r="B39" i="36"/>
  <c r="C39" i="36"/>
  <c r="D39" i="36"/>
  <c r="E39" i="36"/>
  <c r="C38" i="36"/>
  <c r="D38" i="36"/>
  <c r="E38" i="36"/>
  <c r="A38" i="36"/>
  <c r="B38" i="36"/>
  <c r="BC298" i="34"/>
  <c r="BB298" i="34"/>
  <c r="BC182" i="34"/>
  <c r="BB182" i="34"/>
  <c r="AZ298" i="34" l="1"/>
  <c r="BA298" i="34"/>
  <c r="L37" i="35" l="1"/>
  <c r="L38" i="35"/>
  <c r="K37" i="35"/>
  <c r="M37" i="35"/>
  <c r="N37" i="35"/>
  <c r="O37" i="35"/>
  <c r="K38" i="35"/>
  <c r="M38" i="35"/>
  <c r="N38" i="35"/>
  <c r="O38" i="35"/>
  <c r="K39" i="35"/>
  <c r="AQ199" i="33"/>
  <c r="AQ198" i="33"/>
  <c r="AQ197" i="33"/>
  <c r="AQ196" i="33"/>
  <c r="AQ195" i="33"/>
  <c r="AQ194" i="33"/>
  <c r="AQ193" i="33"/>
  <c r="AQ192" i="33"/>
  <c r="AQ191" i="33"/>
  <c r="AQ190" i="33"/>
  <c r="AQ189" i="33"/>
  <c r="AQ188" i="33"/>
  <c r="AQ187" i="33"/>
  <c r="AQ186" i="33"/>
  <c r="AQ185" i="33"/>
  <c r="AQ184" i="33"/>
  <c r="AQ183" i="33"/>
  <c r="AQ182" i="33"/>
  <c r="AQ180" i="33"/>
  <c r="AQ179" i="33"/>
  <c r="AQ178" i="33"/>
  <c r="AQ177" i="33"/>
  <c r="AQ176" i="33"/>
  <c r="AQ175" i="33"/>
  <c r="AQ174" i="33"/>
  <c r="AQ173" i="33"/>
  <c r="AQ172" i="33"/>
  <c r="AQ171" i="33"/>
  <c r="AQ170" i="33"/>
  <c r="AQ169" i="33"/>
  <c r="AQ168" i="33"/>
  <c r="AQ167" i="33"/>
  <c r="AQ166" i="33"/>
  <c r="AQ165" i="33"/>
  <c r="AQ160" i="33"/>
  <c r="AQ159" i="33"/>
  <c r="AQ158" i="33"/>
  <c r="AQ157" i="33"/>
  <c r="AQ156" i="33"/>
  <c r="AQ155" i="33"/>
  <c r="AQ154" i="33"/>
  <c r="AQ153" i="33"/>
  <c r="AQ152" i="33"/>
  <c r="AQ151" i="33"/>
  <c r="AQ150" i="33"/>
  <c r="AQ149" i="33"/>
  <c r="AQ148" i="33"/>
  <c r="AQ147" i="33"/>
  <c r="AQ146" i="33"/>
  <c r="AQ143" i="33"/>
  <c r="AQ145" i="33"/>
  <c r="AQ142" i="33"/>
  <c r="AQ144" i="33"/>
  <c r="AQ140" i="33"/>
  <c r="AQ139" i="33"/>
  <c r="AQ138" i="33"/>
  <c r="AQ137" i="33"/>
  <c r="AQ136" i="33"/>
  <c r="AQ135" i="33"/>
  <c r="AQ134" i="33"/>
  <c r="AQ133" i="33"/>
  <c r="AQ126" i="33"/>
  <c r="AQ127" i="33"/>
  <c r="AQ125" i="33"/>
  <c r="AQ132" i="33"/>
  <c r="AQ128" i="33"/>
  <c r="AQ131" i="33"/>
  <c r="AQ130" i="33"/>
  <c r="AQ129" i="33"/>
  <c r="AQ120" i="33"/>
  <c r="AQ119" i="33"/>
  <c r="AQ118" i="33"/>
  <c r="AQ117" i="33"/>
  <c r="AQ116" i="33"/>
  <c r="AQ115" i="33"/>
  <c r="AQ114" i="33"/>
  <c r="AQ113" i="33"/>
  <c r="AQ112" i="33"/>
  <c r="AQ111" i="33"/>
  <c r="AQ110" i="33"/>
  <c r="AQ109" i="33"/>
  <c r="AQ108" i="33"/>
  <c r="AQ105" i="33"/>
  <c r="AQ104" i="33"/>
  <c r="AQ103" i="33"/>
  <c r="AQ107" i="33"/>
  <c r="AQ106" i="33"/>
  <c r="AQ102" i="33"/>
  <c r="AQ100" i="33"/>
  <c r="K2" i="35"/>
  <c r="F2" i="35"/>
  <c r="AQ19" i="33"/>
  <c r="AQ18" i="33"/>
  <c r="AQ17" i="33"/>
  <c r="AQ16" i="33"/>
  <c r="AQ15" i="33"/>
  <c r="AQ14" i="33"/>
  <c r="AQ13" i="33"/>
  <c r="AQ7" i="33"/>
  <c r="AQ10" i="33"/>
  <c r="AQ5" i="33"/>
  <c r="A2" i="35" l="1"/>
  <c r="BC350" i="34"/>
  <c r="BB350" i="34"/>
  <c r="BC349" i="34"/>
  <c r="BB349" i="34"/>
  <c r="BC348" i="34"/>
  <c r="BB348" i="34"/>
  <c r="BC347" i="34"/>
  <c r="BB347" i="34"/>
  <c r="BC340" i="34"/>
  <c r="BB340" i="34"/>
  <c r="BC339" i="34"/>
  <c r="BB339" i="34"/>
  <c r="BC338" i="34"/>
  <c r="BB338" i="34"/>
  <c r="BC337" i="34"/>
  <c r="BB337" i="34"/>
  <c r="BC336" i="34"/>
  <c r="BB336" i="34"/>
  <c r="BC335" i="34"/>
  <c r="BB335" i="34"/>
  <c r="BC334" i="34"/>
  <c r="BB334" i="34"/>
  <c r="BC333" i="34"/>
  <c r="BB333" i="34"/>
  <c r="BC332" i="34"/>
  <c r="BB332" i="34"/>
  <c r="BC331" i="34"/>
  <c r="BB331" i="34"/>
  <c r="BC330" i="34"/>
  <c r="BB330" i="34"/>
  <c r="BC329" i="34"/>
  <c r="BB329" i="34"/>
  <c r="BC328" i="34"/>
  <c r="BB328" i="34"/>
  <c r="BC327" i="34"/>
  <c r="BB327" i="34"/>
  <c r="BC326" i="34"/>
  <c r="BB326" i="34"/>
  <c r="BC325" i="34"/>
  <c r="BB325" i="34"/>
  <c r="BC324" i="34"/>
  <c r="BB324" i="34"/>
  <c r="BC323" i="34"/>
  <c r="BB323" i="34"/>
  <c r="BC322" i="34"/>
  <c r="BB322" i="34"/>
  <c r="BC321" i="34"/>
  <c r="BB321" i="34"/>
  <c r="BC320" i="34"/>
  <c r="BB320" i="34"/>
  <c r="BC319" i="34"/>
  <c r="BB319" i="34"/>
  <c r="BC318" i="34"/>
  <c r="BB318" i="34"/>
  <c r="BC317" i="34"/>
  <c r="BB317" i="34"/>
  <c r="BC316" i="34"/>
  <c r="BB316" i="34"/>
  <c r="BC315" i="34"/>
  <c r="BB315" i="34"/>
  <c r="BC314" i="34"/>
  <c r="BB314" i="34"/>
  <c r="BC313" i="34"/>
  <c r="BB313" i="34"/>
  <c r="BC312" i="34"/>
  <c r="BB312" i="34"/>
  <c r="BC311" i="34"/>
  <c r="BB311" i="34"/>
  <c r="BC310" i="34"/>
  <c r="BB310" i="34"/>
  <c r="BC309" i="34"/>
  <c r="BB309" i="34"/>
  <c r="BC308" i="34"/>
  <c r="BB308" i="34"/>
  <c r="BC307" i="34"/>
  <c r="BB307" i="34"/>
  <c r="BC306" i="34"/>
  <c r="BB306" i="34"/>
  <c r="BC305" i="34"/>
  <c r="BB305" i="34"/>
  <c r="BC300" i="34"/>
  <c r="BB300" i="34"/>
  <c r="BC299" i="34"/>
  <c r="BB299" i="34"/>
  <c r="BC297" i="34"/>
  <c r="BB297" i="34"/>
  <c r="AZ297" i="34" s="1"/>
  <c r="BC296" i="34"/>
  <c r="BB296" i="34"/>
  <c r="BC295" i="34"/>
  <c r="BB295" i="34"/>
  <c r="BC284" i="34"/>
  <c r="BB284" i="34"/>
  <c r="BC283" i="34"/>
  <c r="BB283" i="34"/>
  <c r="BC282" i="34"/>
  <c r="BB282" i="34"/>
  <c r="BC281" i="34"/>
  <c r="BB281" i="34"/>
  <c r="BC280" i="34"/>
  <c r="BB280" i="34"/>
  <c r="BC279" i="34"/>
  <c r="BB279" i="34"/>
  <c r="BC278" i="34"/>
  <c r="BB278" i="34"/>
  <c r="BC277" i="34"/>
  <c r="BB277" i="34"/>
  <c r="BC276" i="34"/>
  <c r="BB276" i="34"/>
  <c r="BC275" i="34"/>
  <c r="BB275" i="34"/>
  <c r="BC274" i="34"/>
  <c r="BB274" i="34"/>
  <c r="BC273" i="34"/>
  <c r="BB273" i="34"/>
  <c r="BC272" i="34"/>
  <c r="BB272" i="34"/>
  <c r="BC271" i="34"/>
  <c r="BB271" i="34"/>
  <c r="BC270" i="34"/>
  <c r="BB270" i="34"/>
  <c r="BC269" i="34"/>
  <c r="BB269" i="34"/>
  <c r="BC268" i="34"/>
  <c r="BB268" i="34"/>
  <c r="BC267" i="34"/>
  <c r="BB267" i="34"/>
  <c r="BC266" i="34"/>
  <c r="BB266" i="34"/>
  <c r="BC265" i="34"/>
  <c r="BB265" i="34"/>
  <c r="BC264" i="34"/>
  <c r="BB264" i="34"/>
  <c r="BC263" i="34"/>
  <c r="BB263" i="34"/>
  <c r="BC262" i="34"/>
  <c r="BB262" i="34"/>
  <c r="BC261" i="34"/>
  <c r="BB261" i="34"/>
  <c r="BC260" i="34"/>
  <c r="BB260" i="34"/>
  <c r="BC259" i="34"/>
  <c r="BB259" i="34"/>
  <c r="BC258" i="34"/>
  <c r="BB258" i="34"/>
  <c r="BC257" i="34"/>
  <c r="BB257" i="34"/>
  <c r="BC256" i="34"/>
  <c r="BB256" i="34"/>
  <c r="BC255" i="34"/>
  <c r="BB255" i="34"/>
  <c r="BC250" i="34"/>
  <c r="BB250" i="34"/>
  <c r="BC249" i="34"/>
  <c r="BB249" i="34"/>
  <c r="BC248" i="34"/>
  <c r="BB248" i="34"/>
  <c r="BC247" i="34"/>
  <c r="BB247" i="34"/>
  <c r="BC246" i="34"/>
  <c r="BB246" i="34"/>
  <c r="BC245" i="34"/>
  <c r="BB245" i="34"/>
  <c r="BA245" i="34" s="1"/>
  <c r="BC244" i="34"/>
  <c r="BB244" i="34"/>
  <c r="BC243" i="34"/>
  <c r="BB243" i="34"/>
  <c r="BC235" i="34"/>
  <c r="BB235" i="34"/>
  <c r="BC234" i="34"/>
  <c r="BB234" i="34"/>
  <c r="BC233" i="34"/>
  <c r="BB233" i="34"/>
  <c r="BC225" i="34"/>
  <c r="BB225" i="34"/>
  <c r="BC232" i="34"/>
  <c r="BB232" i="34"/>
  <c r="BC231" i="34"/>
  <c r="BB231" i="34"/>
  <c r="BC230" i="34"/>
  <c r="BB230" i="34"/>
  <c r="BC229" i="34"/>
  <c r="BB229" i="34"/>
  <c r="BC222" i="34"/>
  <c r="BB222" i="34"/>
  <c r="BC228" i="34"/>
  <c r="BB228" i="34"/>
  <c r="BC227" i="34"/>
  <c r="BB227" i="34"/>
  <c r="BC226" i="34"/>
  <c r="BB226" i="34"/>
  <c r="BC223" i="34"/>
  <c r="BB223" i="34"/>
  <c r="BC224" i="34"/>
  <c r="BB224" i="34"/>
  <c r="BC221" i="34"/>
  <c r="BB221" i="34"/>
  <c r="BC220" i="34"/>
  <c r="BB220" i="34"/>
  <c r="BC219" i="34"/>
  <c r="BB219" i="34"/>
  <c r="BC218" i="34"/>
  <c r="BB218" i="34"/>
  <c r="BC217" i="34"/>
  <c r="BB217" i="34"/>
  <c r="BC216" i="34"/>
  <c r="BB216" i="34"/>
  <c r="BC215" i="34"/>
  <c r="BB215" i="34"/>
  <c r="BC214" i="34"/>
  <c r="BB214" i="34"/>
  <c r="BC213" i="34"/>
  <c r="BB213" i="34"/>
  <c r="BC212" i="34"/>
  <c r="BB212" i="34"/>
  <c r="BC211" i="34"/>
  <c r="BB211" i="34"/>
  <c r="BC207" i="34"/>
  <c r="BB207" i="34"/>
  <c r="BC209" i="34"/>
  <c r="BB209" i="34"/>
  <c r="BC206" i="34"/>
  <c r="BB206" i="34"/>
  <c r="BC210" i="34"/>
  <c r="BB210" i="34"/>
  <c r="BC208" i="34"/>
  <c r="BB208" i="34"/>
  <c r="BC205" i="34"/>
  <c r="BB205" i="34"/>
  <c r="BC200" i="34"/>
  <c r="BB200" i="34"/>
  <c r="BC199" i="34"/>
  <c r="BB199" i="34"/>
  <c r="BC198" i="34"/>
  <c r="BB198" i="34"/>
  <c r="BC197" i="34"/>
  <c r="BB197" i="34"/>
  <c r="BC196" i="34"/>
  <c r="BB196" i="34"/>
  <c r="BC195" i="34"/>
  <c r="BB195" i="34"/>
  <c r="BC194" i="34"/>
  <c r="BB194" i="34"/>
  <c r="BC175" i="34"/>
  <c r="BB175" i="34"/>
  <c r="BC179" i="34"/>
  <c r="BB179" i="34"/>
  <c r="BC181" i="34"/>
  <c r="BB181" i="34"/>
  <c r="BC180" i="34"/>
  <c r="BB180" i="34"/>
  <c r="BC171" i="34"/>
  <c r="BB171" i="34"/>
  <c r="BC173" i="34"/>
  <c r="BB173" i="34"/>
  <c r="BC174" i="34"/>
  <c r="BB174" i="34"/>
  <c r="BC178" i="34"/>
  <c r="BB178" i="34"/>
  <c r="BC172" i="34"/>
  <c r="BB172" i="34"/>
  <c r="BC177" i="34"/>
  <c r="BB177" i="34"/>
  <c r="BC176" i="34"/>
  <c r="BB176" i="34"/>
  <c r="BC183" i="34"/>
  <c r="BB183" i="34"/>
  <c r="BC170" i="34"/>
  <c r="BB170" i="34"/>
  <c r="BC169" i="34"/>
  <c r="BB169" i="34"/>
  <c r="BC168" i="34"/>
  <c r="BB168" i="34"/>
  <c r="BC167" i="34"/>
  <c r="BB167" i="34"/>
  <c r="BC166" i="34"/>
  <c r="BB166" i="34"/>
  <c r="BC165" i="34"/>
  <c r="BB165" i="34"/>
  <c r="BC164" i="34"/>
  <c r="BB164" i="34"/>
  <c r="BC159" i="34"/>
  <c r="BB159" i="34"/>
  <c r="BC163" i="34"/>
  <c r="BB163" i="34"/>
  <c r="BC162" i="34"/>
  <c r="BB162" i="34"/>
  <c r="BC157" i="34"/>
  <c r="BB157" i="34"/>
  <c r="BC161" i="34"/>
  <c r="BB161" i="34"/>
  <c r="BC158" i="34"/>
  <c r="BB158" i="34"/>
  <c r="BC160" i="34"/>
  <c r="BB160" i="34"/>
  <c r="BC155" i="34"/>
  <c r="BB155" i="34"/>
  <c r="BC156" i="34"/>
  <c r="BB156" i="34"/>
  <c r="BC150" i="34"/>
  <c r="BB150" i="34"/>
  <c r="BC149" i="34"/>
  <c r="BB149" i="34"/>
  <c r="BC148" i="34"/>
  <c r="BB148" i="34"/>
  <c r="BC146" i="34"/>
  <c r="BB146" i="34"/>
  <c r="BC145" i="34"/>
  <c r="BB145" i="34"/>
  <c r="BC144" i="34"/>
  <c r="BB144" i="34"/>
  <c r="BC143" i="34"/>
  <c r="BB143" i="34"/>
  <c r="BC142" i="34"/>
  <c r="BB142" i="34"/>
  <c r="BC141" i="34"/>
  <c r="BB141" i="34"/>
  <c r="BC140" i="34"/>
  <c r="BB140" i="34"/>
  <c r="BC139" i="34"/>
  <c r="BB139" i="34"/>
  <c r="BC119" i="34"/>
  <c r="BB119" i="34"/>
  <c r="BC118" i="34"/>
  <c r="BB118" i="34"/>
  <c r="BC117" i="34"/>
  <c r="BB117" i="34"/>
  <c r="BC116" i="34"/>
  <c r="BB116" i="34"/>
  <c r="BC115" i="34"/>
  <c r="BB115" i="34"/>
  <c r="BC114" i="34"/>
  <c r="BB114" i="34"/>
  <c r="BC113" i="34"/>
  <c r="BB113" i="34"/>
  <c r="BC112" i="34"/>
  <c r="BB112" i="34"/>
  <c r="BC111" i="34"/>
  <c r="BB111" i="34"/>
  <c r="BC107" i="34"/>
  <c r="BB107" i="34"/>
  <c r="BC105" i="34"/>
  <c r="BB105" i="34"/>
  <c r="BC108" i="34"/>
  <c r="BB108" i="34"/>
  <c r="BC109" i="34"/>
  <c r="BB109" i="34"/>
  <c r="BC110" i="34"/>
  <c r="BB110" i="34"/>
  <c r="BC106" i="34"/>
  <c r="BB106" i="34"/>
  <c r="BC100" i="34"/>
  <c r="BB100" i="34"/>
  <c r="BC99" i="34"/>
  <c r="BB99" i="34"/>
  <c r="AZ99" i="34" s="1"/>
  <c r="BC98" i="34"/>
  <c r="BB98" i="34"/>
  <c r="BC97" i="34"/>
  <c r="BB97" i="34"/>
  <c r="BC96" i="34"/>
  <c r="BB96" i="34"/>
  <c r="BC95" i="34"/>
  <c r="BB95" i="34"/>
  <c r="BC84" i="34"/>
  <c r="BB84" i="34"/>
  <c r="BC83" i="34"/>
  <c r="BB83" i="34"/>
  <c r="BC82" i="34"/>
  <c r="BB82" i="34"/>
  <c r="BC81" i="34"/>
  <c r="BB81" i="34"/>
  <c r="BC80" i="34"/>
  <c r="BB80" i="34"/>
  <c r="BC79" i="34"/>
  <c r="BB79" i="34"/>
  <c r="BC78" i="34"/>
  <c r="BB78" i="34"/>
  <c r="BC77" i="34"/>
  <c r="BB77" i="34"/>
  <c r="BC76" i="34"/>
  <c r="BB76" i="34"/>
  <c r="BC75" i="34"/>
  <c r="BB75" i="34"/>
  <c r="BC74" i="34"/>
  <c r="BB74" i="34"/>
  <c r="BC73" i="34"/>
  <c r="BB73" i="34"/>
  <c r="BC72" i="34"/>
  <c r="BB72" i="34"/>
  <c r="BC71" i="34"/>
  <c r="BB71" i="34"/>
  <c r="BC70" i="34"/>
  <c r="BB70" i="34"/>
  <c r="BC69" i="34"/>
  <c r="BB69" i="34"/>
  <c r="BC68" i="34"/>
  <c r="BB68" i="34"/>
  <c r="BC67" i="34"/>
  <c r="BB67" i="34"/>
  <c r="BC66" i="34"/>
  <c r="BB66" i="34"/>
  <c r="BC65" i="34"/>
  <c r="BB65" i="34"/>
  <c r="BC64" i="34"/>
  <c r="BB64" i="34"/>
  <c r="BC63" i="34"/>
  <c r="BB63" i="34"/>
  <c r="BC62" i="34"/>
  <c r="BB62" i="34"/>
  <c r="BC61" i="34"/>
  <c r="BB61" i="34"/>
  <c r="BC55" i="34"/>
  <c r="BB55" i="34"/>
  <c r="BC58" i="34"/>
  <c r="BB58" i="34"/>
  <c r="BC56" i="34"/>
  <c r="BB56" i="34"/>
  <c r="BC57" i="34"/>
  <c r="BB57" i="34"/>
  <c r="BC59" i="34"/>
  <c r="BB59" i="34"/>
  <c r="BC60" i="34"/>
  <c r="BB60" i="34"/>
  <c r="BC50" i="34"/>
  <c r="BB50" i="34"/>
  <c r="BC49" i="34"/>
  <c r="BB49" i="34"/>
  <c r="BC48" i="34"/>
  <c r="BB48" i="34"/>
  <c r="BC47" i="34"/>
  <c r="BB47" i="34"/>
  <c r="BC46" i="34"/>
  <c r="BB46" i="34"/>
  <c r="BC45" i="34"/>
  <c r="BB45" i="34"/>
  <c r="BC44" i="34"/>
  <c r="BB44" i="34"/>
  <c r="BC33" i="34"/>
  <c r="BB33" i="34"/>
  <c r="BC32" i="34"/>
  <c r="BB32" i="34"/>
  <c r="BC31" i="34"/>
  <c r="BB31" i="34"/>
  <c r="BC30" i="34"/>
  <c r="BB30" i="34"/>
  <c r="BC29" i="34"/>
  <c r="BB29" i="34"/>
  <c r="BC28" i="34"/>
  <c r="BB28" i="34"/>
  <c r="BC27" i="34"/>
  <c r="BB27" i="34"/>
  <c r="BC25" i="34"/>
  <c r="BB25" i="34"/>
  <c r="BC26" i="34"/>
  <c r="BB26" i="34"/>
  <c r="BC22" i="34"/>
  <c r="BB22" i="34"/>
  <c r="BC23" i="34"/>
  <c r="BB23" i="34"/>
  <c r="BC24" i="34"/>
  <c r="BB24" i="34"/>
  <c r="BC21" i="34"/>
  <c r="BB21" i="34"/>
  <c r="BC20" i="34"/>
  <c r="BB20" i="34"/>
  <c r="BC19" i="34"/>
  <c r="BB19" i="34"/>
  <c r="BC18" i="34"/>
  <c r="BB18" i="34"/>
  <c r="BC17" i="34"/>
  <c r="BB17" i="34"/>
  <c r="BC16" i="34"/>
  <c r="BB16" i="34"/>
  <c r="BC15" i="34"/>
  <c r="BB15" i="34"/>
  <c r="BC14" i="34"/>
  <c r="BB14" i="34"/>
  <c r="BC5" i="34"/>
  <c r="BB5" i="34"/>
  <c r="BC8" i="34"/>
  <c r="BB8" i="34"/>
  <c r="BC9" i="34"/>
  <c r="BB9" i="34"/>
  <c r="BC10" i="34"/>
  <c r="BB10" i="34"/>
  <c r="BC11" i="34"/>
  <c r="BB11" i="34"/>
  <c r="BC7" i="34"/>
  <c r="BB7" i="34"/>
  <c r="BC12" i="34"/>
  <c r="BB12" i="34"/>
  <c r="BC6" i="34"/>
  <c r="BB6" i="34"/>
  <c r="BC13" i="34"/>
  <c r="BB13" i="34"/>
  <c r="AQ240" i="33"/>
  <c r="AP240" i="33"/>
  <c r="AQ239" i="33"/>
  <c r="AP239" i="33"/>
  <c r="AO239" i="33" s="1"/>
  <c r="AQ238" i="33"/>
  <c r="AP238" i="33"/>
  <c r="AO238" i="33" s="1"/>
  <c r="AQ237" i="33"/>
  <c r="AP237" i="33"/>
  <c r="AO237" i="33" s="1"/>
  <c r="AQ236" i="33"/>
  <c r="AP236" i="33"/>
  <c r="AQ235" i="33"/>
  <c r="AP235" i="33"/>
  <c r="AO235" i="33" s="1"/>
  <c r="AQ234" i="33"/>
  <c r="AP234" i="33"/>
  <c r="AO234" i="33" s="1"/>
  <c r="AQ233" i="33"/>
  <c r="AP233" i="33"/>
  <c r="AO233" i="33" s="1"/>
  <c r="AQ232" i="33"/>
  <c r="AP232" i="33"/>
  <c r="AQ231" i="33"/>
  <c r="AP231" i="33"/>
  <c r="AQ230" i="33"/>
  <c r="AP230" i="33"/>
  <c r="AO230" i="33" s="1"/>
  <c r="AQ229" i="33"/>
  <c r="AP229" i="33"/>
  <c r="AO229" i="33" s="1"/>
  <c r="AQ228" i="33"/>
  <c r="AP228" i="33"/>
  <c r="AQ227" i="33"/>
  <c r="AP227" i="33"/>
  <c r="AQ226" i="33"/>
  <c r="AP226" i="33"/>
  <c r="AQ225" i="33"/>
  <c r="AP225" i="33"/>
  <c r="AQ224" i="33"/>
  <c r="AP224" i="33"/>
  <c r="AQ223" i="33"/>
  <c r="AP223" i="33"/>
  <c r="AQ222" i="33"/>
  <c r="AP222" i="33"/>
  <c r="AQ220" i="33"/>
  <c r="AP220" i="33"/>
  <c r="AO220" i="33" s="1"/>
  <c r="AQ219" i="33"/>
  <c r="AP219" i="33"/>
  <c r="AQ218" i="33"/>
  <c r="AP218" i="33"/>
  <c r="AQ217" i="33"/>
  <c r="AP217" i="33"/>
  <c r="AO217" i="33" s="1"/>
  <c r="AQ216" i="33"/>
  <c r="AP216" i="33"/>
  <c r="AO216" i="33" s="1"/>
  <c r="AQ215" i="33"/>
  <c r="AP215" i="33"/>
  <c r="AQ214" i="33"/>
  <c r="AP214" i="33"/>
  <c r="AQ213" i="33"/>
  <c r="AP213" i="33"/>
  <c r="AO213" i="33" s="1"/>
  <c r="AQ212" i="33"/>
  <c r="AP212" i="33"/>
  <c r="AO212" i="33" s="1"/>
  <c r="AQ211" i="33"/>
  <c r="AP211" i="33"/>
  <c r="AQ210" i="33"/>
  <c r="AP210" i="33"/>
  <c r="AQ209" i="33"/>
  <c r="AP209" i="33"/>
  <c r="AO209" i="33" s="1"/>
  <c r="AQ208" i="33"/>
  <c r="AP208" i="33"/>
  <c r="AQ207" i="33"/>
  <c r="AP207" i="33"/>
  <c r="AQ206" i="33"/>
  <c r="AP206" i="33"/>
  <c r="AQ205" i="33"/>
  <c r="AP205" i="33"/>
  <c r="AQ200" i="33"/>
  <c r="AP200" i="33"/>
  <c r="AN200" i="33" s="1"/>
  <c r="AO200" i="33"/>
  <c r="AP199" i="33"/>
  <c r="AO199" i="33" s="1"/>
  <c r="AP198" i="33"/>
  <c r="AO198" i="33" s="1"/>
  <c r="AP197" i="33"/>
  <c r="AO197" i="33" s="1"/>
  <c r="AP196" i="33"/>
  <c r="AO196" i="33" s="1"/>
  <c r="AN196" i="33"/>
  <c r="AP195" i="33"/>
  <c r="AO195" i="33" s="1"/>
  <c r="AP194" i="33"/>
  <c r="AO194" i="33" s="1"/>
  <c r="AP193" i="33"/>
  <c r="AN193" i="33" s="1"/>
  <c r="AP192" i="33"/>
  <c r="AN192" i="33" s="1"/>
  <c r="AP191" i="33"/>
  <c r="AO191" i="33" s="1"/>
  <c r="AP190" i="33"/>
  <c r="AO190" i="33" s="1"/>
  <c r="AP189" i="33"/>
  <c r="AO189" i="33" s="1"/>
  <c r="AP188" i="33"/>
  <c r="AO188" i="33" s="1"/>
  <c r="AP187" i="33"/>
  <c r="AP186" i="33"/>
  <c r="AP185" i="33"/>
  <c r="AP184" i="33"/>
  <c r="AP183" i="33"/>
  <c r="AN183" i="33" s="1"/>
  <c r="AP182" i="33"/>
  <c r="AO182" i="33" s="1"/>
  <c r="AP180" i="33"/>
  <c r="AO180" i="33" s="1"/>
  <c r="AP179" i="33"/>
  <c r="AN179" i="33" s="1"/>
  <c r="AP178" i="33"/>
  <c r="AO178" i="33" s="1"/>
  <c r="AP177" i="33"/>
  <c r="AO177" i="33" s="1"/>
  <c r="AP176" i="33"/>
  <c r="AO176" i="33" s="1"/>
  <c r="AP175" i="33"/>
  <c r="AO175" i="33" s="1"/>
  <c r="AP174" i="33"/>
  <c r="AO174" i="33" s="1"/>
  <c r="AP173" i="33"/>
  <c r="AO173" i="33" s="1"/>
  <c r="AP172" i="33"/>
  <c r="AO172" i="33" s="1"/>
  <c r="AP171" i="33"/>
  <c r="AN171" i="33" s="1"/>
  <c r="AP170" i="33"/>
  <c r="AO170" i="33" s="1"/>
  <c r="AP169" i="33"/>
  <c r="AP168" i="33"/>
  <c r="AP167" i="33"/>
  <c r="AP166" i="33"/>
  <c r="AP165" i="33"/>
  <c r="AN165" i="33" s="1"/>
  <c r="AP160" i="33"/>
  <c r="AO160" i="33" s="1"/>
  <c r="AP159" i="33"/>
  <c r="AO159" i="33" s="1"/>
  <c r="AP158" i="33"/>
  <c r="AO158" i="33" s="1"/>
  <c r="AP157" i="33"/>
  <c r="AO157" i="33" s="1"/>
  <c r="AP156" i="33"/>
  <c r="AO156" i="33" s="1"/>
  <c r="AP155" i="33"/>
  <c r="AO155" i="33" s="1"/>
  <c r="AP154" i="33"/>
  <c r="AO154" i="33" s="1"/>
  <c r="AP153" i="33"/>
  <c r="AO153" i="33" s="1"/>
  <c r="AP152" i="33"/>
  <c r="AO152" i="33" s="1"/>
  <c r="AP151" i="33"/>
  <c r="AO151" i="33" s="1"/>
  <c r="AP150" i="33"/>
  <c r="AO150" i="33" s="1"/>
  <c r="AP149" i="33"/>
  <c r="AP148" i="33"/>
  <c r="AP147" i="33"/>
  <c r="AP146" i="33"/>
  <c r="AP143" i="33"/>
  <c r="AP145" i="33"/>
  <c r="AP142" i="33"/>
  <c r="AO142" i="33" s="1"/>
  <c r="AP144" i="33"/>
  <c r="AO143" i="33" s="1"/>
  <c r="AP140" i="33"/>
  <c r="AP139" i="33"/>
  <c r="AO140" i="33" s="1"/>
  <c r="AP138" i="33"/>
  <c r="AO139" i="33" s="1"/>
  <c r="AP137" i="33"/>
  <c r="AO138" i="33" s="1"/>
  <c r="AP136" i="33"/>
  <c r="AO137" i="33" s="1"/>
  <c r="AP135" i="33"/>
  <c r="AO136" i="33" s="1"/>
  <c r="AP134" i="33"/>
  <c r="AO135" i="33" s="1"/>
  <c r="AP133" i="33"/>
  <c r="AP126" i="33"/>
  <c r="AO126" i="33" s="1"/>
  <c r="AP127" i="33"/>
  <c r="AO127" i="33" s="1"/>
  <c r="AP125" i="33"/>
  <c r="AP132" i="33"/>
  <c r="AP128" i="33"/>
  <c r="AP131" i="33"/>
  <c r="AP130" i="33"/>
  <c r="AP129" i="33"/>
  <c r="AP120" i="33"/>
  <c r="AN120" i="33" s="1"/>
  <c r="AP119" i="33"/>
  <c r="AO119" i="33" s="1"/>
  <c r="AP118" i="33"/>
  <c r="AO118" i="33" s="1"/>
  <c r="AN118" i="33"/>
  <c r="AP117" i="33"/>
  <c r="AO117" i="33" s="1"/>
  <c r="AP116" i="33"/>
  <c r="AO116" i="33" s="1"/>
  <c r="AP115" i="33"/>
  <c r="AO115" i="33" s="1"/>
  <c r="AP114" i="33"/>
  <c r="AO114" i="33" s="1"/>
  <c r="AP113" i="33"/>
  <c r="AO113" i="33" s="1"/>
  <c r="AN113" i="33"/>
  <c r="AP112" i="33"/>
  <c r="AN112" i="33" s="1"/>
  <c r="AP111" i="33"/>
  <c r="AO111" i="33" s="1"/>
  <c r="AN111" i="33"/>
  <c r="AP110" i="33"/>
  <c r="AO110" i="33" s="1"/>
  <c r="AP109" i="33"/>
  <c r="AN109" i="33" s="1"/>
  <c r="AP108" i="33"/>
  <c r="AP105" i="33"/>
  <c r="AP104" i="33"/>
  <c r="AP103" i="33"/>
  <c r="AP107" i="33"/>
  <c r="AP106" i="33"/>
  <c r="AP102" i="33"/>
  <c r="AP100" i="33"/>
  <c r="AN100" i="33" s="1"/>
  <c r="AQ99" i="33"/>
  <c r="AP99" i="33"/>
  <c r="AQ98" i="33"/>
  <c r="AP98" i="33"/>
  <c r="AQ97" i="33"/>
  <c r="AP97" i="33"/>
  <c r="AO97" i="33" s="1"/>
  <c r="AQ96" i="33"/>
  <c r="AP96" i="33"/>
  <c r="AQ95" i="33"/>
  <c r="AP95" i="33"/>
  <c r="AQ94" i="33"/>
  <c r="AP94" i="33"/>
  <c r="AQ93" i="33"/>
  <c r="AP93" i="33"/>
  <c r="AQ92" i="33"/>
  <c r="AP92" i="33"/>
  <c r="AQ91" i="33"/>
  <c r="AP91" i="33"/>
  <c r="AQ88" i="33"/>
  <c r="AP88" i="33"/>
  <c r="AQ90" i="33"/>
  <c r="AP90" i="33"/>
  <c r="AQ86" i="33"/>
  <c r="AP86" i="33"/>
  <c r="AQ89" i="33"/>
  <c r="AP89" i="33"/>
  <c r="AQ87" i="33"/>
  <c r="AP87" i="33"/>
  <c r="AQ85" i="33"/>
  <c r="AP85" i="33"/>
  <c r="AQ80" i="33"/>
  <c r="AP80" i="33"/>
  <c r="AQ79" i="33"/>
  <c r="AP79" i="33"/>
  <c r="AQ78" i="33"/>
  <c r="AP78" i="33"/>
  <c r="AO78" i="33" s="1"/>
  <c r="AQ77" i="33"/>
  <c r="AP77" i="33"/>
  <c r="AQ76" i="33"/>
  <c r="AP76" i="33"/>
  <c r="AQ75" i="33"/>
  <c r="AP75" i="33"/>
  <c r="AQ74" i="33"/>
  <c r="AP74" i="33"/>
  <c r="AO74" i="33" s="1"/>
  <c r="AQ73" i="33"/>
  <c r="AP73" i="33"/>
  <c r="AQ72" i="33"/>
  <c r="AP72" i="33"/>
  <c r="AQ71" i="33"/>
  <c r="AP71" i="33"/>
  <c r="AQ70" i="33"/>
  <c r="AP70" i="33"/>
  <c r="AQ69" i="33"/>
  <c r="AP69" i="33"/>
  <c r="AQ68" i="33"/>
  <c r="AP68" i="33"/>
  <c r="AQ67" i="33"/>
  <c r="AP67" i="33"/>
  <c r="AQ65" i="33"/>
  <c r="AP65" i="33"/>
  <c r="AQ66" i="33"/>
  <c r="AP66" i="33"/>
  <c r="AQ62" i="33"/>
  <c r="AP62" i="33"/>
  <c r="AQ64" i="33"/>
  <c r="AP64" i="33"/>
  <c r="AQ63" i="33"/>
  <c r="AP63" i="33"/>
  <c r="AQ60" i="33"/>
  <c r="AP60" i="33"/>
  <c r="AQ59" i="33"/>
  <c r="AP59" i="33"/>
  <c r="AQ58" i="33"/>
  <c r="AP58" i="33"/>
  <c r="AQ57" i="33"/>
  <c r="AP57" i="33"/>
  <c r="AQ56" i="33"/>
  <c r="AP56" i="33"/>
  <c r="AQ55" i="33"/>
  <c r="AP55" i="33"/>
  <c r="AQ54" i="33"/>
  <c r="AP54" i="33"/>
  <c r="AQ53" i="33"/>
  <c r="AP53" i="33"/>
  <c r="AQ52" i="33"/>
  <c r="AP52" i="33"/>
  <c r="AQ51" i="33"/>
  <c r="AP51" i="33"/>
  <c r="AQ50" i="33"/>
  <c r="AP50" i="33"/>
  <c r="AQ47" i="33"/>
  <c r="AP47" i="33"/>
  <c r="AQ45" i="33"/>
  <c r="AP45" i="33"/>
  <c r="AQ49" i="33"/>
  <c r="AP49" i="33"/>
  <c r="AQ46" i="33"/>
  <c r="AP46" i="33"/>
  <c r="AQ48" i="33"/>
  <c r="AP48" i="33"/>
  <c r="AQ40" i="33"/>
  <c r="AP40" i="33"/>
  <c r="AO40" i="33" s="1"/>
  <c r="AQ39" i="33"/>
  <c r="AP39" i="33"/>
  <c r="AN39" i="33" s="1"/>
  <c r="AQ38" i="33"/>
  <c r="AP38" i="33"/>
  <c r="AO38" i="33" s="1"/>
  <c r="AQ37" i="33"/>
  <c r="AP37" i="33"/>
  <c r="AN37" i="33"/>
  <c r="AQ36" i="33"/>
  <c r="AN36" i="33" s="1"/>
  <c r="AP36" i="33"/>
  <c r="AQ35" i="33"/>
  <c r="AP35" i="33"/>
  <c r="AN35" i="33"/>
  <c r="AQ34" i="33"/>
  <c r="AP34" i="33"/>
  <c r="AO34" i="33"/>
  <c r="AQ33" i="33"/>
  <c r="AO33" i="33" s="1"/>
  <c r="AP33" i="33"/>
  <c r="AQ32" i="33"/>
  <c r="AP32" i="33"/>
  <c r="AO32" i="33" s="1"/>
  <c r="AQ31" i="33"/>
  <c r="AP31" i="33"/>
  <c r="AN31" i="33" s="1"/>
  <c r="AQ30" i="33"/>
  <c r="AP30" i="33"/>
  <c r="AQ29" i="33"/>
  <c r="AP29" i="33"/>
  <c r="AQ23" i="33"/>
  <c r="AP23" i="33"/>
  <c r="AQ22" i="33"/>
  <c r="AP22" i="33"/>
  <c r="AQ27" i="33"/>
  <c r="AP27" i="33"/>
  <c r="AQ26" i="33"/>
  <c r="AP26" i="33"/>
  <c r="AQ25" i="33"/>
  <c r="AP25" i="33"/>
  <c r="AQ28" i="33"/>
  <c r="AP28" i="33"/>
  <c r="AQ24" i="33"/>
  <c r="AP24" i="33"/>
  <c r="AQ20" i="33"/>
  <c r="AP20" i="33"/>
  <c r="AP19" i="33"/>
  <c r="AP18" i="33"/>
  <c r="AP17" i="33"/>
  <c r="AP16" i="33"/>
  <c r="AO16" i="33" s="1"/>
  <c r="AP15" i="33"/>
  <c r="AP14" i="33"/>
  <c r="AP13" i="33"/>
  <c r="AP7" i="33"/>
  <c r="AP10" i="33"/>
  <c r="AP5" i="33"/>
  <c r="AQ12" i="33"/>
  <c r="AP12" i="33"/>
  <c r="AQ11" i="33"/>
  <c r="AP11" i="33"/>
  <c r="AQ8" i="33"/>
  <c r="AP8" i="33"/>
  <c r="AQ6" i="33"/>
  <c r="AP6" i="33"/>
  <c r="AQ9" i="33"/>
  <c r="AP9" i="33"/>
  <c r="AO128" i="33" l="1"/>
  <c r="AO131" i="33"/>
  <c r="AO134" i="33"/>
  <c r="AO67" i="33"/>
  <c r="AO144" i="33"/>
  <c r="AN28" i="33"/>
  <c r="AN87" i="33"/>
  <c r="AO37" i="33"/>
  <c r="AN114" i="33"/>
  <c r="AO35" i="33"/>
  <c r="AN119" i="33"/>
  <c r="AO192" i="33"/>
  <c r="AO36" i="33"/>
  <c r="AO11" i="33"/>
  <c r="AO210" i="33"/>
  <c r="AO214" i="33"/>
  <c r="AO218" i="33"/>
  <c r="AO227" i="33"/>
  <c r="AO231" i="33"/>
  <c r="AN34" i="33"/>
  <c r="AO193" i="33"/>
  <c r="AO31" i="33"/>
  <c r="AO28" i="33"/>
  <c r="AN32" i="33"/>
  <c r="AN40" i="33"/>
  <c r="AN97" i="33"/>
  <c r="AN194" i="33"/>
  <c r="AO39" i="33"/>
  <c r="AN33" i="33"/>
  <c r="AN191" i="33"/>
  <c r="AN199" i="33"/>
  <c r="AN38" i="33"/>
  <c r="AO112" i="33"/>
  <c r="N28" i="35" s="1"/>
  <c r="AO120" i="33"/>
  <c r="AN176" i="33"/>
  <c r="AN195" i="33"/>
  <c r="AZ105" i="34"/>
  <c r="AZ74" i="34"/>
  <c r="AZ72" i="34"/>
  <c r="AZ12" i="34"/>
  <c r="AO108" i="33"/>
  <c r="AZ306" i="34"/>
  <c r="AO107" i="33"/>
  <c r="AO103" i="33"/>
  <c r="AO104" i="33"/>
  <c r="AO102" i="33"/>
  <c r="AO106" i="33"/>
  <c r="AO105" i="33"/>
  <c r="AZ77" i="34"/>
  <c r="AZ163" i="34"/>
  <c r="AZ171" i="34"/>
  <c r="AZ179" i="34"/>
  <c r="BA181" i="34"/>
  <c r="AZ181" i="34"/>
  <c r="AZ173" i="34"/>
  <c r="AZ274" i="34"/>
  <c r="AZ80" i="34"/>
  <c r="L28" i="35"/>
  <c r="K28" i="35"/>
  <c r="M28" i="35"/>
  <c r="O28" i="35"/>
  <c r="L36" i="35"/>
  <c r="K36" i="35"/>
  <c r="M36" i="35"/>
  <c r="N36" i="35"/>
  <c r="O36" i="35"/>
  <c r="AN117" i="33"/>
  <c r="AN173" i="33"/>
  <c r="AN190" i="33"/>
  <c r="AN198" i="33"/>
  <c r="AO20" i="33"/>
  <c r="AO68" i="33"/>
  <c r="AO75" i="33"/>
  <c r="AO79" i="33"/>
  <c r="AN92" i="33"/>
  <c r="AN115" i="33"/>
  <c r="AZ75" i="34"/>
  <c r="K30" i="35"/>
  <c r="L30" i="35"/>
  <c r="M30" i="35"/>
  <c r="N30" i="35"/>
  <c r="O30" i="35"/>
  <c r="AO72" i="33"/>
  <c r="AO76" i="33"/>
  <c r="AO80" i="33"/>
  <c r="L34" i="35"/>
  <c r="K34" i="35"/>
  <c r="M34" i="35"/>
  <c r="N34" i="35"/>
  <c r="O34" i="35"/>
  <c r="AN174" i="33"/>
  <c r="AN178" i="33"/>
  <c r="K29" i="35"/>
  <c r="M29" i="35"/>
  <c r="N29" i="35"/>
  <c r="O29" i="35"/>
  <c r="L29" i="35"/>
  <c r="K16" i="35"/>
  <c r="M16" i="35"/>
  <c r="N16" i="35"/>
  <c r="O16" i="35"/>
  <c r="AO73" i="33"/>
  <c r="AO77" i="33"/>
  <c r="AO93" i="33"/>
  <c r="AN116" i="33"/>
  <c r="AO171" i="33"/>
  <c r="AN175" i="33"/>
  <c r="AO179" i="33"/>
  <c r="AN197" i="33"/>
  <c r="K27" i="35"/>
  <c r="M27" i="35"/>
  <c r="L27" i="35"/>
  <c r="N27" i="35"/>
  <c r="O27" i="35"/>
  <c r="K35" i="35"/>
  <c r="M35" i="35"/>
  <c r="L35" i="35"/>
  <c r="N35" i="35"/>
  <c r="O35" i="35"/>
  <c r="AO211" i="33"/>
  <c r="AO215" i="33"/>
  <c r="AO219" i="33"/>
  <c r="AO228" i="33"/>
  <c r="AO232" i="33"/>
  <c r="AO236" i="33"/>
  <c r="AO240" i="33"/>
  <c r="AZ25" i="34"/>
  <c r="AZ223" i="34"/>
  <c r="BA223" i="34"/>
  <c r="AZ222" i="34"/>
  <c r="BA222" i="34"/>
  <c r="AO23" i="33"/>
  <c r="AN23" i="33"/>
  <c r="AN90" i="33"/>
  <c r="AO148" i="33"/>
  <c r="AO145" i="33"/>
  <c r="AO149" i="33"/>
  <c r="AO147" i="33"/>
  <c r="AO146" i="33"/>
  <c r="AN177" i="33"/>
  <c r="AN172" i="33"/>
  <c r="AN180" i="33"/>
  <c r="AN170" i="33"/>
  <c r="AO167" i="33"/>
  <c r="AO187" i="33"/>
  <c r="AO166" i="33"/>
  <c r="AO226" i="33"/>
  <c r="AO225" i="33"/>
  <c r="AO57" i="33"/>
  <c r="AO55" i="33"/>
  <c r="AO59" i="33"/>
  <c r="AO54" i="33"/>
  <c r="AO56" i="33"/>
  <c r="AO58" i="33"/>
  <c r="AO47" i="33"/>
  <c r="AO48" i="33"/>
  <c r="AO60" i="33"/>
  <c r="AZ258" i="34"/>
  <c r="AZ276" i="34"/>
  <c r="AO63" i="33"/>
  <c r="AZ309" i="34"/>
  <c r="AZ208" i="34"/>
  <c r="AZ78" i="34"/>
  <c r="AO224" i="33"/>
  <c r="AO223" i="33"/>
  <c r="AO205" i="33"/>
  <c r="AO22" i="33"/>
  <c r="AO29" i="33"/>
  <c r="AN22" i="33"/>
  <c r="AN29" i="33"/>
  <c r="AZ175" i="34"/>
  <c r="AZ197" i="34"/>
  <c r="BA44" i="34"/>
  <c r="BA27" i="34"/>
  <c r="AZ29" i="34"/>
  <c r="BA32" i="34"/>
  <c r="BA46" i="34"/>
  <c r="AZ70" i="34"/>
  <c r="AZ96" i="34"/>
  <c r="AZ247" i="34"/>
  <c r="BA248" i="34"/>
  <c r="BA339" i="34"/>
  <c r="AZ44" i="34"/>
  <c r="BA244" i="34"/>
  <c r="AZ248" i="34"/>
  <c r="AZ349" i="34"/>
  <c r="AZ100" i="34"/>
  <c r="BA199" i="34"/>
  <c r="AZ246" i="34"/>
  <c r="AZ249" i="34"/>
  <c r="AZ347" i="34"/>
  <c r="BA30" i="34"/>
  <c r="BA33" i="34"/>
  <c r="BA68" i="34"/>
  <c r="AZ82" i="34"/>
  <c r="AZ98" i="34"/>
  <c r="AZ243" i="34"/>
  <c r="AZ250" i="34"/>
  <c r="AZ296" i="34"/>
  <c r="AZ317" i="34"/>
  <c r="BA194" i="34"/>
  <c r="BA297" i="34"/>
  <c r="AZ195" i="34"/>
  <c r="AZ199" i="34"/>
  <c r="BA299" i="34"/>
  <c r="AZ45" i="34"/>
  <c r="BA95" i="34"/>
  <c r="BA47" i="34"/>
  <c r="AZ97" i="34"/>
  <c r="AZ196" i="34"/>
  <c r="BA246" i="34"/>
  <c r="BA249" i="34"/>
  <c r="AZ295" i="34"/>
  <c r="AZ300" i="34"/>
  <c r="BA349" i="34"/>
  <c r="BA45" i="34"/>
  <c r="BA97" i="34"/>
  <c r="BA99" i="34"/>
  <c r="AZ194" i="34"/>
  <c r="BA197" i="34"/>
  <c r="BA243" i="34"/>
  <c r="BA250" i="34"/>
  <c r="BA295" i="34"/>
  <c r="BA25" i="34"/>
  <c r="AZ27" i="34"/>
  <c r="AZ46" i="34"/>
  <c r="BA48" i="34"/>
  <c r="AZ244" i="34"/>
  <c r="AZ299" i="34"/>
  <c r="BA49" i="34"/>
  <c r="AZ95" i="34"/>
  <c r="BA98" i="34"/>
  <c r="BA195" i="34"/>
  <c r="BA296" i="34"/>
  <c r="BA314" i="34"/>
  <c r="AZ31" i="34"/>
  <c r="BA29" i="34"/>
  <c r="AZ32" i="34"/>
  <c r="AZ47" i="34"/>
  <c r="BA50" i="34"/>
  <c r="BA175" i="34"/>
  <c r="BA196" i="34"/>
  <c r="AZ245" i="34"/>
  <c r="BA247" i="34"/>
  <c r="BA284" i="34"/>
  <c r="BA300" i="34"/>
  <c r="AZ339" i="34"/>
  <c r="BA347" i="34"/>
  <c r="AZ115" i="34"/>
  <c r="BA119" i="34"/>
  <c r="BA142" i="34"/>
  <c r="BA140" i="34"/>
  <c r="BA146" i="34"/>
  <c r="BA144" i="34"/>
  <c r="BA149" i="34"/>
  <c r="A2" i="36"/>
  <c r="AZ177" i="34"/>
  <c r="AO208" i="33"/>
  <c r="AO222" i="33"/>
  <c r="AO206" i="33"/>
  <c r="AO207" i="33"/>
  <c r="AN187" i="33"/>
  <c r="AO185" i="33"/>
  <c r="AN189" i="33"/>
  <c r="AN182" i="33"/>
  <c r="AN186" i="33"/>
  <c r="AO186" i="33"/>
  <c r="AO183" i="33"/>
  <c r="AO184" i="33"/>
  <c r="AN184" i="33"/>
  <c r="AN185" i="33"/>
  <c r="AN188" i="33"/>
  <c r="AO168" i="33"/>
  <c r="AN167" i="33"/>
  <c r="AN169" i="33"/>
  <c r="AO169" i="33"/>
  <c r="AO165" i="33"/>
  <c r="AN168" i="33"/>
  <c r="AN166" i="33"/>
  <c r="AO132" i="33"/>
  <c r="AO125" i="33"/>
  <c r="AO129" i="33"/>
  <c r="AO130" i="33"/>
  <c r="AO133" i="33"/>
  <c r="AN88" i="33"/>
  <c r="AO30" i="33"/>
  <c r="AZ155" i="34"/>
  <c r="AZ311" i="34"/>
  <c r="AZ307" i="34"/>
  <c r="BA315" i="34"/>
  <c r="BA312" i="34"/>
  <c r="BA305" i="34"/>
  <c r="AZ312" i="34"/>
  <c r="AZ315" i="34"/>
  <c r="AZ318" i="34"/>
  <c r="BA307" i="34"/>
  <c r="BA310" i="34"/>
  <c r="AZ314" i="34"/>
  <c r="BA317" i="34"/>
  <c r="BA326" i="34"/>
  <c r="BA325" i="34"/>
  <c r="BA335" i="34"/>
  <c r="BA332" i="34"/>
  <c r="BA318" i="34"/>
  <c r="BA306" i="34"/>
  <c r="BA319" i="34"/>
  <c r="BA308" i="34"/>
  <c r="BA311" i="34"/>
  <c r="AZ316" i="34"/>
  <c r="AZ313" i="34"/>
  <c r="BA320" i="34"/>
  <c r="AZ308" i="34"/>
  <c r="BA309" i="34"/>
  <c r="BA316" i="34"/>
  <c r="AZ305" i="34"/>
  <c r="AZ319" i="34"/>
  <c r="AZ320" i="34"/>
  <c r="AZ310" i="34"/>
  <c r="BA313" i="34"/>
  <c r="BA329" i="34"/>
  <c r="BA324" i="34"/>
  <c r="BA331" i="34"/>
  <c r="BA336" i="34"/>
  <c r="AZ273" i="34"/>
  <c r="AZ255" i="34"/>
  <c r="AZ256" i="34"/>
  <c r="AZ275" i="34"/>
  <c r="AZ260" i="34"/>
  <c r="BA266" i="34"/>
  <c r="AZ277" i="34"/>
  <c r="BA283" i="34"/>
  <c r="AZ262" i="34"/>
  <c r="AZ266" i="34"/>
  <c r="BA281" i="34"/>
  <c r="BA279" i="34"/>
  <c r="BA278" i="34"/>
  <c r="AZ272" i="34"/>
  <c r="AZ259" i="34"/>
  <c r="AZ264" i="34"/>
  <c r="BA268" i="34"/>
  <c r="AZ282" i="34"/>
  <c r="BA275" i="34"/>
  <c r="BA282" i="34"/>
  <c r="BA272" i="34"/>
  <c r="BA270" i="34"/>
  <c r="BA276" i="34"/>
  <c r="AZ283" i="34"/>
  <c r="BA256" i="34"/>
  <c r="BA264" i="34"/>
  <c r="BA280" i="34"/>
  <c r="BA258" i="34"/>
  <c r="BA260" i="34"/>
  <c r="AZ268" i="34"/>
  <c r="BA274" i="34"/>
  <c r="AZ280" i="34"/>
  <c r="BA255" i="34"/>
  <c r="BA262" i="34"/>
  <c r="BA273" i="34"/>
  <c r="AZ278" i="34"/>
  <c r="AZ281" i="34"/>
  <c r="AZ279" i="34"/>
  <c r="BA259" i="34"/>
  <c r="AZ270" i="34"/>
  <c r="BA277" i="34"/>
  <c r="AZ284" i="34"/>
  <c r="AZ229" i="34"/>
  <c r="AZ227" i="34"/>
  <c r="BA230" i="34"/>
  <c r="AZ206" i="34"/>
  <c r="AZ228" i="34"/>
  <c r="BA235" i="34"/>
  <c r="AZ213" i="34"/>
  <c r="AZ217" i="34"/>
  <c r="AZ215" i="34"/>
  <c r="AZ219" i="34"/>
  <c r="BA231" i="34"/>
  <c r="BA233" i="34"/>
  <c r="BA237" i="34"/>
  <c r="BA225" i="34"/>
  <c r="BA229" i="34"/>
  <c r="AZ236" i="34"/>
  <c r="BA210" i="34"/>
  <c r="BA228" i="34"/>
  <c r="BA206" i="34"/>
  <c r="BA213" i="34"/>
  <c r="BA226" i="34"/>
  <c r="BA208" i="34"/>
  <c r="AZ210" i="34"/>
  <c r="BA219" i="34"/>
  <c r="BA227" i="34"/>
  <c r="BA236" i="34"/>
  <c r="AZ235" i="34"/>
  <c r="BA217" i="34"/>
  <c r="BA232" i="34"/>
  <c r="AZ230" i="34"/>
  <c r="AZ225" i="34"/>
  <c r="BA205" i="34"/>
  <c r="BA215" i="34"/>
  <c r="AZ231" i="34"/>
  <c r="BA224" i="34"/>
  <c r="BA234" i="34"/>
  <c r="AZ176" i="34"/>
  <c r="AZ160" i="34"/>
  <c r="AZ183" i="34"/>
  <c r="AZ182" i="34"/>
  <c r="BA182" i="34"/>
  <c r="AZ161" i="34"/>
  <c r="AZ108" i="34"/>
  <c r="AZ106" i="34"/>
  <c r="AZ5" i="34"/>
  <c r="AZ57" i="34"/>
  <c r="BA58" i="34"/>
  <c r="BA84" i="34"/>
  <c r="AZ56" i="34"/>
  <c r="AZ55" i="34"/>
  <c r="BA184" i="34"/>
  <c r="BA164" i="34"/>
  <c r="BA156" i="34"/>
  <c r="AZ162" i="34"/>
  <c r="BA169" i="34"/>
  <c r="BA179" i="34"/>
  <c r="BA183" i="34"/>
  <c r="BA157" i="34"/>
  <c r="BA159" i="34"/>
  <c r="BA167" i="34"/>
  <c r="AZ168" i="34"/>
  <c r="AZ172" i="34"/>
  <c r="BA180" i="34"/>
  <c r="AZ164" i="34"/>
  <c r="BA174" i="34"/>
  <c r="BA176" i="34"/>
  <c r="AZ184" i="34"/>
  <c r="BA161" i="34"/>
  <c r="AZ157" i="34"/>
  <c r="BA165" i="34"/>
  <c r="AZ169" i="34"/>
  <c r="BA178" i="34"/>
  <c r="BA172" i="34"/>
  <c r="AZ180" i="34"/>
  <c r="AZ156" i="34"/>
  <c r="AZ167" i="34"/>
  <c r="BA173" i="34"/>
  <c r="AZ178" i="34"/>
  <c r="BA162" i="34"/>
  <c r="AZ166" i="34"/>
  <c r="BA177" i="34"/>
  <c r="AZ158" i="34"/>
  <c r="AZ165" i="34"/>
  <c r="AZ159" i="34"/>
  <c r="BA171" i="34"/>
  <c r="BA155" i="34"/>
  <c r="BA168" i="34"/>
  <c r="AZ174" i="34"/>
  <c r="AZ117" i="34"/>
  <c r="BA112" i="34"/>
  <c r="BA116" i="34"/>
  <c r="BA107" i="34"/>
  <c r="BA114" i="34"/>
  <c r="BA118" i="34"/>
  <c r="BA113" i="34"/>
  <c r="AZ116" i="34"/>
  <c r="AZ114" i="34"/>
  <c r="BA106" i="34"/>
  <c r="AZ111" i="34"/>
  <c r="AZ107" i="34"/>
  <c r="BA109" i="34"/>
  <c r="BA110" i="34"/>
  <c r="AZ118" i="34"/>
  <c r="AZ110" i="34"/>
  <c r="BA111" i="34"/>
  <c r="BA108" i="34"/>
  <c r="AZ112" i="34"/>
  <c r="BA105" i="34"/>
  <c r="AZ119" i="34"/>
  <c r="AZ109" i="34"/>
  <c r="BA117" i="34"/>
  <c r="AZ113" i="34"/>
  <c r="BA115" i="34"/>
  <c r="BA76" i="34"/>
  <c r="AZ79" i="34"/>
  <c r="AZ62" i="34"/>
  <c r="BA66" i="34"/>
  <c r="BA60" i="34"/>
  <c r="BA67" i="34"/>
  <c r="BA78" i="34"/>
  <c r="BA83" i="34"/>
  <c r="BA57" i="34"/>
  <c r="AZ59" i="34"/>
  <c r="AZ76" i="34"/>
  <c r="AZ73" i="34"/>
  <c r="BA77" i="34"/>
  <c r="BA75" i="34"/>
  <c r="AZ11" i="34"/>
  <c r="BA9" i="34"/>
  <c r="AZ58" i="34"/>
  <c r="AZ63" i="34"/>
  <c r="BA81" i="34"/>
  <c r="BA55" i="34"/>
  <c r="BA64" i="34"/>
  <c r="AZ67" i="34"/>
  <c r="BA72" i="34"/>
  <c r="BA61" i="34"/>
  <c r="AZ68" i="34"/>
  <c r="AZ83" i="34"/>
  <c r="AZ60" i="34"/>
  <c r="AZ65" i="34"/>
  <c r="BA74" i="34"/>
  <c r="BA79" i="34"/>
  <c r="AZ69" i="34"/>
  <c r="BA82" i="34"/>
  <c r="BA13" i="34"/>
  <c r="BA6" i="34"/>
  <c r="BA16" i="34"/>
  <c r="BA22" i="34"/>
  <c r="BA26" i="34"/>
  <c r="BA28" i="34"/>
  <c r="AZ10" i="34"/>
  <c r="BA23" i="34"/>
  <c r="AZ26" i="34"/>
  <c r="BA19" i="34"/>
  <c r="BA10" i="34"/>
  <c r="BA14" i="34"/>
  <c r="BA5" i="34"/>
  <c r="AZ19" i="34"/>
  <c r="AZ23" i="34"/>
  <c r="BA20" i="34"/>
  <c r="BA17" i="34"/>
  <c r="BA11" i="34"/>
  <c r="BA8" i="34"/>
  <c r="AZ15" i="34"/>
  <c r="BA24" i="34"/>
  <c r="BA12" i="34"/>
  <c r="BA7" i="34"/>
  <c r="AZ9" i="34"/>
  <c r="AZ17" i="34"/>
  <c r="BA15" i="34"/>
  <c r="BA18" i="34"/>
  <c r="AO51" i="33"/>
  <c r="AO46" i="33"/>
  <c r="AN91" i="33"/>
  <c r="AN86" i="33"/>
  <c r="AN93" i="33"/>
  <c r="AO91" i="33"/>
  <c r="AN94" i="33"/>
  <c r="AO95" i="33"/>
  <c r="AN107" i="33"/>
  <c r="AO88" i="33"/>
  <c r="AN85" i="33"/>
  <c r="AO99" i="33"/>
  <c r="AN104" i="33"/>
  <c r="AN96" i="33"/>
  <c r="AN99" i="33"/>
  <c r="AN108" i="33"/>
  <c r="AO92" i="33"/>
  <c r="AO86" i="33"/>
  <c r="AN89" i="33"/>
  <c r="AN95" i="33"/>
  <c r="AN98" i="33"/>
  <c r="AN103" i="33"/>
  <c r="AO90" i="33"/>
  <c r="AO85" i="33"/>
  <c r="AO87" i="33"/>
  <c r="AO89" i="33"/>
  <c r="AO94" i="33"/>
  <c r="AO96" i="33"/>
  <c r="AO98" i="33"/>
  <c r="AO100" i="33"/>
  <c r="AO109" i="33"/>
  <c r="N25" i="35" s="1"/>
  <c r="AN105" i="33"/>
  <c r="AN110" i="33"/>
  <c r="AN106" i="33"/>
  <c r="AN102" i="33"/>
  <c r="AO52" i="33"/>
  <c r="AO45" i="33"/>
  <c r="AO70" i="33"/>
  <c r="AO62" i="33"/>
  <c r="AO64" i="33"/>
  <c r="AO69" i="33"/>
  <c r="AO53" i="33"/>
  <c r="AO66" i="33"/>
  <c r="AO71" i="33"/>
  <c r="AO65" i="33"/>
  <c r="AO50" i="33"/>
  <c r="AO49" i="33"/>
  <c r="AO9" i="33"/>
  <c r="AO5" i="33"/>
  <c r="AO12" i="33"/>
  <c r="AO7" i="33"/>
  <c r="AO17" i="33"/>
  <c r="AO24" i="33"/>
  <c r="AO6" i="33"/>
  <c r="AO8" i="33"/>
  <c r="AO14" i="33"/>
  <c r="AO27" i="33"/>
  <c r="AO18" i="33"/>
  <c r="AO26" i="33"/>
  <c r="AO13" i="33"/>
  <c r="AO10" i="33"/>
  <c r="AO15" i="33"/>
  <c r="AO19" i="33"/>
  <c r="AO25" i="33"/>
  <c r="AN5" i="33"/>
  <c r="AN13" i="33"/>
  <c r="AN12" i="33"/>
  <c r="AN10" i="33"/>
  <c r="AN7" i="33"/>
  <c r="AN15" i="33"/>
  <c r="AN17" i="33"/>
  <c r="AN19" i="33"/>
  <c r="AN24" i="33"/>
  <c r="AN25" i="33"/>
  <c r="AN27" i="33"/>
  <c r="AN6" i="33"/>
  <c r="AN9" i="33"/>
  <c r="AN8" i="33"/>
  <c r="AN11" i="33"/>
  <c r="AN14" i="33"/>
  <c r="AN16" i="33"/>
  <c r="AN18" i="33"/>
  <c r="AN20" i="33"/>
  <c r="AN26" i="33"/>
  <c r="AN30" i="33"/>
  <c r="AZ49" i="34"/>
  <c r="BA62" i="34"/>
  <c r="BA65" i="34"/>
  <c r="BA70" i="34"/>
  <c r="BA73" i="34"/>
  <c r="BA160" i="34"/>
  <c r="BA214" i="34"/>
  <c r="AZ214" i="34"/>
  <c r="BA350" i="34"/>
  <c r="AZ350" i="34"/>
  <c r="BA148" i="34"/>
  <c r="AZ148" i="34"/>
  <c r="BA267" i="34"/>
  <c r="AZ267" i="34"/>
  <c r="BA330" i="34"/>
  <c r="AZ330" i="34"/>
  <c r="AZ24" i="34"/>
  <c r="AZ22" i="34"/>
  <c r="AZ28" i="34"/>
  <c r="BA63" i="34"/>
  <c r="AZ84" i="34"/>
  <c r="BA218" i="34"/>
  <c r="AZ218" i="34"/>
  <c r="BA261" i="34"/>
  <c r="AZ261" i="34"/>
  <c r="BA340" i="34"/>
  <c r="AZ340" i="34"/>
  <c r="BA333" i="34"/>
  <c r="AZ333" i="34"/>
  <c r="AZ33" i="34"/>
  <c r="AZ50" i="34"/>
  <c r="AZ61" i="34"/>
  <c r="BA56" i="34"/>
  <c r="AZ66" i="34"/>
  <c r="BA80" i="34"/>
  <c r="AZ81" i="34"/>
  <c r="BA100" i="34"/>
  <c r="BA166" i="34"/>
  <c r="BA212" i="34"/>
  <c r="AZ212" i="34"/>
  <c r="BA348" i="34"/>
  <c r="AZ348" i="34"/>
  <c r="BA139" i="34"/>
  <c r="AZ139" i="34"/>
  <c r="BA334" i="34"/>
  <c r="AZ334" i="34"/>
  <c r="AZ6" i="34"/>
  <c r="AZ8" i="34"/>
  <c r="AZ18" i="34"/>
  <c r="AZ48" i="34"/>
  <c r="BA59" i="34"/>
  <c r="BA69" i="34"/>
  <c r="BA200" i="34"/>
  <c r="AZ200" i="34"/>
  <c r="BA207" i="34"/>
  <c r="AZ207" i="34"/>
  <c r="BA265" i="34"/>
  <c r="AZ265" i="34"/>
  <c r="BA143" i="34"/>
  <c r="AZ143" i="34"/>
  <c r="BA209" i="34"/>
  <c r="AZ209" i="34"/>
  <c r="BA337" i="34"/>
  <c r="AZ337" i="34"/>
  <c r="AZ13" i="34"/>
  <c r="AZ7" i="34"/>
  <c r="AZ14" i="34"/>
  <c r="AZ16" i="34"/>
  <c r="AZ20" i="34"/>
  <c r="AZ30" i="34"/>
  <c r="BA31" i="34"/>
  <c r="AZ64" i="34"/>
  <c r="BA96" i="34"/>
  <c r="BA141" i="34"/>
  <c r="AZ141" i="34"/>
  <c r="BA145" i="34"/>
  <c r="AZ145" i="34"/>
  <c r="BA150" i="34"/>
  <c r="AZ150" i="34"/>
  <c r="BA158" i="34"/>
  <c r="BA216" i="34"/>
  <c r="AZ216" i="34"/>
  <c r="BA257" i="34"/>
  <c r="AZ257" i="34"/>
  <c r="BA323" i="34"/>
  <c r="AZ323" i="34"/>
  <c r="BA322" i="34"/>
  <c r="AZ322" i="34"/>
  <c r="BA328" i="34"/>
  <c r="AZ328" i="34"/>
  <c r="BA327" i="34"/>
  <c r="AZ327" i="34"/>
  <c r="BA338" i="34"/>
  <c r="AZ338" i="34"/>
  <c r="BA163" i="34"/>
  <c r="BA211" i="34"/>
  <c r="AZ211" i="34"/>
  <c r="BA269" i="34"/>
  <c r="AZ269" i="34"/>
  <c r="BA198" i="34"/>
  <c r="AZ198" i="34"/>
  <c r="BA220" i="34"/>
  <c r="AZ220" i="34"/>
  <c r="BA263" i="34"/>
  <c r="AZ263" i="34"/>
  <c r="AZ140" i="34"/>
  <c r="AZ142" i="34"/>
  <c r="AZ144" i="34"/>
  <c r="AZ146" i="34"/>
  <c r="AZ149" i="34"/>
  <c r="AZ205" i="34"/>
  <c r="AZ329" i="34"/>
  <c r="AZ326" i="34"/>
  <c r="AZ324" i="34"/>
  <c r="AZ325" i="34"/>
  <c r="AZ331" i="34"/>
  <c r="AZ335" i="34"/>
  <c r="AZ336" i="34"/>
  <c r="AZ332" i="34"/>
  <c r="AZ224" i="34"/>
  <c r="AZ226" i="34"/>
  <c r="AZ232" i="34"/>
  <c r="AZ233" i="34"/>
  <c r="AZ234" i="34"/>
  <c r="AZ237" i="34"/>
  <c r="AN45" i="33"/>
  <c r="AN51" i="33"/>
  <c r="AN54" i="33"/>
  <c r="AN47" i="33"/>
  <c r="AN56" i="33"/>
  <c r="AN48" i="33"/>
  <c r="AN58" i="33"/>
  <c r="AN60" i="33"/>
  <c r="AN70" i="33"/>
  <c r="AN66" i="33"/>
  <c r="AN65" i="33"/>
  <c r="AN63" i="33"/>
  <c r="AN68" i="33"/>
  <c r="AN73" i="33"/>
  <c r="AN75" i="33"/>
  <c r="AN77" i="33"/>
  <c r="AN79" i="33"/>
  <c r="AN131" i="33"/>
  <c r="AN129" i="33"/>
  <c r="AN133" i="33"/>
  <c r="AN127" i="33"/>
  <c r="AN134" i="33"/>
  <c r="AN136" i="33"/>
  <c r="AN138" i="33"/>
  <c r="AN140" i="33"/>
  <c r="AN143" i="33"/>
  <c r="AN144" i="33"/>
  <c r="AN147" i="33"/>
  <c r="AN149" i="33"/>
  <c r="AN150" i="33"/>
  <c r="AN152" i="33"/>
  <c r="AN154" i="33"/>
  <c r="AN156" i="33"/>
  <c r="AN158" i="33"/>
  <c r="AN160" i="33"/>
  <c r="AN206" i="33"/>
  <c r="AN208" i="33"/>
  <c r="AN210" i="33"/>
  <c r="AN212" i="33"/>
  <c r="AN214" i="33"/>
  <c r="AN216" i="33"/>
  <c r="AN218" i="33"/>
  <c r="AN220" i="33"/>
  <c r="AN222" i="33"/>
  <c r="AN225" i="33"/>
  <c r="AN227" i="33"/>
  <c r="AN229" i="33"/>
  <c r="AN231" i="33"/>
  <c r="AN233" i="33"/>
  <c r="AN235" i="33"/>
  <c r="AN237" i="33"/>
  <c r="AN239" i="33"/>
  <c r="AN46" i="33"/>
  <c r="AN52" i="33"/>
  <c r="AN53" i="33"/>
  <c r="AN55" i="33"/>
  <c r="AN49" i="33"/>
  <c r="AN50" i="33"/>
  <c r="AN57" i="33"/>
  <c r="AN59" i="33"/>
  <c r="AN69" i="33"/>
  <c r="AN62" i="33"/>
  <c r="AN71" i="33"/>
  <c r="AN64" i="33"/>
  <c r="AN67" i="33"/>
  <c r="AN72" i="33"/>
  <c r="AN74" i="33"/>
  <c r="AN76" i="33"/>
  <c r="AN78" i="33"/>
  <c r="AN80" i="33"/>
  <c r="AN132" i="33"/>
  <c r="AN130" i="33"/>
  <c r="AN125" i="33"/>
  <c r="AN126" i="33"/>
  <c r="AN135" i="33"/>
  <c r="AN137" i="33"/>
  <c r="AN139" i="33"/>
  <c r="AN128" i="33"/>
  <c r="AN142" i="33"/>
  <c r="AN145" i="33"/>
  <c r="AN148" i="33"/>
  <c r="AN146" i="33"/>
  <c r="AN151" i="33"/>
  <c r="AN153" i="33"/>
  <c r="AN155" i="33"/>
  <c r="AN157" i="33"/>
  <c r="AN159" i="33"/>
  <c r="AN205" i="33"/>
  <c r="AN207" i="33"/>
  <c r="AN209" i="33"/>
  <c r="AN211" i="33"/>
  <c r="AN213" i="33"/>
  <c r="AN215" i="33"/>
  <c r="AN217" i="33"/>
  <c r="AN219" i="33"/>
  <c r="AN223" i="33"/>
  <c r="AN224" i="33"/>
  <c r="AN226" i="33"/>
  <c r="AN228" i="33"/>
  <c r="AN230" i="33"/>
  <c r="AN232" i="33"/>
  <c r="AN234" i="33"/>
  <c r="AN236" i="33"/>
  <c r="AN238" i="33"/>
  <c r="AN240" i="33"/>
  <c r="K9" i="35" l="1"/>
  <c r="D55" i="35"/>
  <c r="C55" i="35"/>
  <c r="B55" i="35"/>
  <c r="A55" i="35"/>
  <c r="E55" i="35"/>
  <c r="E41" i="35"/>
  <c r="D41" i="35"/>
  <c r="C41" i="35"/>
  <c r="A41" i="35"/>
  <c r="I55" i="35"/>
  <c r="H55" i="35"/>
  <c r="G55" i="35"/>
  <c r="F55" i="35"/>
  <c r="J55" i="35"/>
  <c r="I41" i="35"/>
  <c r="F41" i="35"/>
  <c r="J41" i="35"/>
  <c r="H41" i="35"/>
  <c r="D6" i="36"/>
  <c r="D26" i="36"/>
  <c r="M7" i="35"/>
  <c r="M5" i="35"/>
  <c r="K5" i="35"/>
  <c r="D11" i="36"/>
  <c r="E11" i="36"/>
  <c r="K45" i="35"/>
  <c r="O45" i="35"/>
  <c r="M45" i="35"/>
  <c r="N45" i="35"/>
  <c r="O68" i="35"/>
  <c r="L68" i="35"/>
  <c r="K68" i="35"/>
  <c r="M68" i="35"/>
  <c r="N68" i="35"/>
  <c r="D19" i="36"/>
  <c r="E19" i="36"/>
  <c r="D17" i="36"/>
  <c r="E17" i="36"/>
  <c r="A17" i="36"/>
  <c r="C17" i="36"/>
  <c r="A11" i="36"/>
  <c r="C11" i="36"/>
  <c r="A10" i="36"/>
  <c r="C10" i="36"/>
  <c r="A15" i="36"/>
  <c r="C15" i="36"/>
  <c r="B43" i="36"/>
  <c r="C43" i="36"/>
  <c r="D43" i="36"/>
  <c r="E43" i="36"/>
  <c r="A43" i="36"/>
  <c r="O25" i="35"/>
  <c r="K64" i="35"/>
  <c r="M64" i="35"/>
  <c r="N64" i="35"/>
  <c r="O64" i="35"/>
  <c r="L64" i="35"/>
  <c r="D13" i="36"/>
  <c r="E13" i="36"/>
  <c r="A48" i="36"/>
  <c r="B48" i="36"/>
  <c r="C48" i="36"/>
  <c r="D48" i="36"/>
  <c r="E48" i="36"/>
  <c r="K15" i="35"/>
  <c r="M15" i="35"/>
  <c r="N15" i="35"/>
  <c r="O15" i="35"/>
  <c r="D16" i="36"/>
  <c r="E16" i="36"/>
  <c r="A16" i="36"/>
  <c r="C16" i="36"/>
  <c r="C30" i="36"/>
  <c r="D30" i="36"/>
  <c r="E30" i="36"/>
  <c r="A30" i="36"/>
  <c r="B30" i="36"/>
  <c r="M25" i="35"/>
  <c r="K66" i="35"/>
  <c r="L66" i="35"/>
  <c r="N66" i="35"/>
  <c r="M66" i="35"/>
  <c r="O66" i="35"/>
  <c r="N50" i="35"/>
  <c r="O50" i="35"/>
  <c r="K50" i="35"/>
  <c r="M50" i="35"/>
  <c r="L69" i="35"/>
  <c r="M69" i="35"/>
  <c r="N69" i="35"/>
  <c r="O69" i="35"/>
  <c r="K69" i="35"/>
  <c r="M62" i="35"/>
  <c r="O62" i="35"/>
  <c r="K62" i="35"/>
  <c r="N62" i="35"/>
  <c r="L62" i="35"/>
  <c r="N48" i="35"/>
  <c r="K48" i="35"/>
  <c r="M48" i="35"/>
  <c r="O48" i="35"/>
  <c r="D49" i="36"/>
  <c r="E49" i="36"/>
  <c r="A49" i="36"/>
  <c r="B49" i="36"/>
  <c r="C49" i="36"/>
  <c r="K12" i="35"/>
  <c r="M12" i="35"/>
  <c r="N12" i="35"/>
  <c r="O12" i="35"/>
  <c r="D12" i="36"/>
  <c r="E12" i="36"/>
  <c r="A19" i="36"/>
  <c r="C19" i="36"/>
  <c r="A12" i="36"/>
  <c r="C12" i="36"/>
  <c r="A45" i="36"/>
  <c r="B45" i="36"/>
  <c r="C45" i="36"/>
  <c r="D45" i="36"/>
  <c r="E45" i="36"/>
  <c r="E44" i="36"/>
  <c r="A44" i="36"/>
  <c r="B44" i="36"/>
  <c r="C44" i="36"/>
  <c r="D44" i="36"/>
  <c r="K25" i="35"/>
  <c r="D15" i="36"/>
  <c r="E15" i="36"/>
  <c r="K31" i="35"/>
  <c r="M31" i="35"/>
  <c r="N31" i="35"/>
  <c r="O31" i="35"/>
  <c r="L31" i="35"/>
  <c r="M71" i="35"/>
  <c r="K71" i="35"/>
  <c r="L71" i="35"/>
  <c r="N71" i="35"/>
  <c r="O71" i="35"/>
  <c r="O60" i="35"/>
  <c r="L60" i="35"/>
  <c r="K60" i="35"/>
  <c r="M60" i="35"/>
  <c r="N60" i="35"/>
  <c r="N46" i="35"/>
  <c r="O46" i="35"/>
  <c r="K46" i="35"/>
  <c r="M46" i="35"/>
  <c r="A32" i="36"/>
  <c r="B32" i="36"/>
  <c r="C32" i="36"/>
  <c r="D32" i="36"/>
  <c r="E32" i="36"/>
  <c r="K14" i="35"/>
  <c r="M14" i="35"/>
  <c r="N14" i="35"/>
  <c r="O14" i="35"/>
  <c r="D10" i="36"/>
  <c r="E10" i="36"/>
  <c r="L25" i="35"/>
  <c r="O9" i="35"/>
  <c r="N52" i="35"/>
  <c r="K52" i="35"/>
  <c r="O52" i="35"/>
  <c r="M52" i="35"/>
  <c r="K13" i="35"/>
  <c r="M13" i="35"/>
  <c r="N13" i="35"/>
  <c r="O13" i="35"/>
  <c r="K51" i="35"/>
  <c r="O51" i="35"/>
  <c r="M51" i="35"/>
  <c r="N51" i="35"/>
  <c r="K11" i="35"/>
  <c r="M11" i="35"/>
  <c r="N11" i="35"/>
  <c r="O11" i="35"/>
  <c r="D18" i="36"/>
  <c r="E18" i="36"/>
  <c r="C46" i="36"/>
  <c r="D46" i="36"/>
  <c r="E46" i="36"/>
  <c r="A46" i="36"/>
  <c r="B46" i="36"/>
  <c r="N9" i="35"/>
  <c r="L33" i="35"/>
  <c r="K33" i="35"/>
  <c r="M33" i="35"/>
  <c r="N33" i="35"/>
  <c r="O33" i="35"/>
  <c r="A18" i="36"/>
  <c r="C18" i="36"/>
  <c r="L67" i="35"/>
  <c r="N67" i="35"/>
  <c r="O67" i="35"/>
  <c r="K67" i="35"/>
  <c r="M67" i="35"/>
  <c r="K63" i="35"/>
  <c r="L63" i="35"/>
  <c r="M63" i="35"/>
  <c r="N63" i="35"/>
  <c r="O63" i="35"/>
  <c r="A31" i="36"/>
  <c r="B31" i="36"/>
  <c r="C31" i="36"/>
  <c r="D31" i="36"/>
  <c r="E31" i="36"/>
  <c r="K32" i="35"/>
  <c r="M32" i="35"/>
  <c r="N32" i="35"/>
  <c r="L32" i="35"/>
  <c r="O32" i="35"/>
  <c r="M9" i="35"/>
  <c r="A14" i="36"/>
  <c r="C14" i="36"/>
  <c r="K53" i="35"/>
  <c r="M53" i="35"/>
  <c r="O53" i="35"/>
  <c r="N53" i="35"/>
  <c r="N65" i="35"/>
  <c r="K65" i="35"/>
  <c r="L65" i="35"/>
  <c r="O65" i="35"/>
  <c r="M65" i="35"/>
  <c r="K49" i="35"/>
  <c r="M49" i="35"/>
  <c r="N49" i="35"/>
  <c r="O49" i="35"/>
  <c r="L61" i="35"/>
  <c r="O61" i="35"/>
  <c r="M61" i="35"/>
  <c r="N61" i="35"/>
  <c r="K61" i="35"/>
  <c r="K47" i="35"/>
  <c r="M47" i="35"/>
  <c r="O47" i="35"/>
  <c r="N47" i="35"/>
  <c r="M70" i="35"/>
  <c r="O70" i="35"/>
  <c r="K70" i="35"/>
  <c r="L70" i="35"/>
  <c r="N70" i="35"/>
  <c r="A47" i="36"/>
  <c r="B47" i="36"/>
  <c r="C47" i="36"/>
  <c r="D47" i="36"/>
  <c r="E47" i="36"/>
  <c r="L26" i="35"/>
  <c r="K26" i="35"/>
  <c r="M26" i="35"/>
  <c r="N26" i="35"/>
  <c r="O26" i="35"/>
  <c r="D14" i="36"/>
  <c r="E14" i="36"/>
  <c r="A13" i="36"/>
  <c r="C13" i="36"/>
  <c r="K10" i="35"/>
  <c r="M10" i="35"/>
  <c r="N10" i="35"/>
  <c r="O10" i="35"/>
  <c r="C26" i="36"/>
  <c r="B26" i="36"/>
  <c r="A26" i="36"/>
  <c r="E26" i="36"/>
  <c r="A28" i="36"/>
  <c r="C28" i="36"/>
  <c r="B28" i="36"/>
  <c r="D28" i="36"/>
  <c r="E28" i="36"/>
  <c r="D27" i="36"/>
  <c r="E27" i="36"/>
  <c r="B27" i="36"/>
  <c r="A27" i="36"/>
  <c r="C27" i="36"/>
  <c r="A29" i="36"/>
  <c r="B29" i="36"/>
  <c r="C29" i="36"/>
  <c r="D29" i="36"/>
  <c r="E29" i="36"/>
  <c r="D8" i="36"/>
  <c r="E8" i="36"/>
  <c r="A8" i="36"/>
  <c r="C8" i="36"/>
  <c r="E9" i="36"/>
  <c r="D9" i="36"/>
  <c r="C9" i="36"/>
  <c r="A9" i="36"/>
  <c r="N5" i="35"/>
  <c r="B25" i="36"/>
  <c r="C25" i="36"/>
  <c r="D25" i="36"/>
  <c r="E25" i="36"/>
  <c r="A25" i="36"/>
  <c r="A24" i="36"/>
  <c r="B24" i="36"/>
  <c r="C24" i="36"/>
  <c r="D24" i="36"/>
  <c r="E24" i="36"/>
  <c r="A7" i="36"/>
  <c r="C7" i="36"/>
  <c r="D7" i="36"/>
  <c r="E7" i="36"/>
  <c r="A23" i="36"/>
  <c r="B23" i="36"/>
  <c r="C23" i="36"/>
  <c r="D23" i="36"/>
  <c r="E23" i="36"/>
  <c r="A22" i="36"/>
  <c r="B22" i="36"/>
  <c r="C22" i="36"/>
  <c r="D22" i="36"/>
  <c r="E22" i="36"/>
  <c r="A6" i="36"/>
  <c r="C6" i="36"/>
  <c r="E6" i="36"/>
  <c r="D5" i="36"/>
  <c r="E5" i="36"/>
  <c r="A5" i="36"/>
  <c r="C5" i="36"/>
  <c r="C4" i="36"/>
  <c r="A4" i="36"/>
  <c r="K58" i="35"/>
  <c r="L58" i="35"/>
  <c r="O58" i="35"/>
  <c r="M58" i="35"/>
  <c r="N58" i="35"/>
  <c r="M56" i="35"/>
  <c r="N56" i="35"/>
  <c r="O56" i="35"/>
  <c r="K56" i="35"/>
  <c r="L56" i="35"/>
  <c r="N59" i="35"/>
  <c r="O59" i="35"/>
  <c r="K59" i="35"/>
  <c r="L59" i="35"/>
  <c r="M59" i="35"/>
  <c r="K57" i="35"/>
  <c r="L57" i="35"/>
  <c r="M57" i="35"/>
  <c r="N57" i="35"/>
  <c r="O57" i="35"/>
  <c r="O55" i="35"/>
  <c r="N55" i="35"/>
  <c r="M55" i="35"/>
  <c r="L55" i="35"/>
  <c r="K55" i="35"/>
  <c r="N42" i="35"/>
  <c r="O42" i="35"/>
  <c r="K42" i="35"/>
  <c r="M42" i="35"/>
  <c r="M43" i="35"/>
  <c r="K43" i="35"/>
  <c r="N43" i="35"/>
  <c r="O43" i="35"/>
  <c r="N44" i="35"/>
  <c r="O44" i="35"/>
  <c r="K44" i="35"/>
  <c r="M44" i="35"/>
  <c r="N41" i="35"/>
  <c r="K41" i="35"/>
  <c r="O41" i="35"/>
  <c r="M41" i="35"/>
  <c r="K7" i="35"/>
  <c r="L21" i="35"/>
  <c r="K21" i="35"/>
  <c r="M21" i="35"/>
  <c r="N21" i="35"/>
  <c r="O21" i="35"/>
  <c r="M23" i="35"/>
  <c r="K23" i="35"/>
  <c r="L23" i="35"/>
  <c r="N23" i="35"/>
  <c r="O23" i="35"/>
  <c r="L18" i="35"/>
  <c r="O18" i="35"/>
  <c r="N18" i="35"/>
  <c r="M18" i="35"/>
  <c r="K18" i="35"/>
  <c r="N24" i="35"/>
  <c r="O24" i="35"/>
  <c r="L24" i="35"/>
  <c r="K24" i="35"/>
  <c r="M24" i="35"/>
  <c r="L20" i="35"/>
  <c r="N20" i="35"/>
  <c r="O20" i="35"/>
  <c r="K20" i="35"/>
  <c r="M20" i="35"/>
  <c r="N22" i="35"/>
  <c r="O22" i="35"/>
  <c r="L22" i="35"/>
  <c r="K22" i="35"/>
  <c r="M22" i="35"/>
  <c r="K19" i="35"/>
  <c r="M19" i="35"/>
  <c r="N19" i="35"/>
  <c r="O19" i="35"/>
  <c r="L19" i="35"/>
  <c r="O7" i="35"/>
  <c r="N7" i="35"/>
  <c r="O5" i="35"/>
  <c r="N4" i="35"/>
  <c r="M4" i="35"/>
  <c r="K4" i="35"/>
  <c r="O4" i="35"/>
  <c r="K6" i="35"/>
  <c r="M6" i="35"/>
  <c r="N6" i="35"/>
  <c r="O6" i="35"/>
  <c r="K8" i="35"/>
  <c r="M8" i="35"/>
  <c r="N8" i="35"/>
  <c r="O8" i="35"/>
  <c r="C18" i="35"/>
  <c r="E18" i="35"/>
  <c r="D18" i="35"/>
  <c r="B18" i="35"/>
  <c r="A18" i="35"/>
  <c r="E4" i="35"/>
  <c r="D4" i="35"/>
  <c r="A4" i="35"/>
  <c r="C4" i="35"/>
  <c r="D4" i="36"/>
  <c r="E4" i="36"/>
  <c r="A21" i="36"/>
  <c r="E21" i="36"/>
  <c r="D21" i="36"/>
  <c r="C21" i="36"/>
  <c r="B21" i="36"/>
  <c r="E20" i="36"/>
  <c r="D20" i="36"/>
  <c r="G18" i="35"/>
  <c r="J18" i="35"/>
  <c r="I18" i="35"/>
  <c r="H18" i="35"/>
  <c r="F18" i="35"/>
  <c r="J4" i="35"/>
  <c r="I4" i="35"/>
  <c r="H4" i="35"/>
  <c r="F4" i="35"/>
  <c r="B23" i="15" l="1"/>
  <c r="B21" i="15"/>
  <c r="B18" i="15"/>
  <c r="B22" i="15"/>
  <c r="B19" i="15"/>
  <c r="B17" i="15"/>
  <c r="S25" i="15"/>
  <c r="Q25" i="15"/>
  <c r="V24" i="15"/>
  <c r="T24" i="15"/>
  <c r="E24" i="15"/>
  <c r="B24" i="15"/>
  <c r="V23" i="15"/>
  <c r="T23" i="15"/>
  <c r="E23" i="15"/>
  <c r="V22" i="15"/>
  <c r="T22" i="15"/>
  <c r="E22" i="15"/>
  <c r="V21" i="15"/>
  <c r="T21" i="15"/>
  <c r="E21" i="15"/>
  <c r="V20" i="15"/>
  <c r="T20" i="15"/>
  <c r="E20" i="15"/>
  <c r="B20" i="15"/>
  <c r="V19" i="15"/>
  <c r="T19" i="15"/>
  <c r="E19" i="15"/>
  <c r="V18" i="15"/>
  <c r="T18" i="15"/>
  <c r="E18" i="15"/>
  <c r="V17" i="15"/>
  <c r="V25" i="15" s="1"/>
  <c r="T17" i="15"/>
  <c r="E17" i="15"/>
  <c r="V16" i="15"/>
  <c r="T16" i="15"/>
  <c r="E16" i="15"/>
  <c r="B16" i="15"/>
  <c r="T25" i="15" l="1"/>
  <c r="H27" i="15" s="1"/>
  <c r="C27" i="15" l="1"/>
  <c r="E27" i="15"/>
  <c r="L7" i="30"/>
  <c r="L11" i="28"/>
  <c r="L12" i="28" l="1"/>
  <c r="I27" i="30" l="1"/>
  <c r="I26" i="30"/>
  <c r="I23" i="30"/>
  <c r="I22" i="30"/>
  <c r="V41" i="28" l="1"/>
  <c r="W41" i="28"/>
  <c r="X41" i="28"/>
  <c r="V42" i="28"/>
  <c r="W42" i="28"/>
  <c r="X42" i="28"/>
  <c r="V43" i="28"/>
  <c r="W43" i="28"/>
  <c r="X43" i="28"/>
  <c r="N5" i="28" l="1" a="1"/>
  <c r="S5" i="28" a="1"/>
  <c r="R5" i="28" a="1"/>
  <c r="Q5" i="28" a="1"/>
  <c r="P5" i="28" a="1"/>
  <c r="T5" i="28" a="1"/>
  <c r="O5" i="28" a="1"/>
  <c r="R1" i="28" a="1"/>
  <c r="Q1" i="28" a="1"/>
  <c r="P1" i="28" a="1"/>
  <c r="S1" i="28" a="1"/>
  <c r="O1" i="28" a="1"/>
  <c r="T1" i="28" a="1"/>
  <c r="Q2" i="28" a="1"/>
  <c r="S2" i="28" a="1"/>
  <c r="P2" i="28" a="1"/>
  <c r="T2" i="28" a="1"/>
  <c r="O2" i="28" a="1"/>
  <c r="N2" i="28" a="1"/>
  <c r="R2" i="28" a="1"/>
  <c r="O4" i="28" a="1"/>
  <c r="Q4" i="28" a="1"/>
  <c r="P4" i="28" a="1"/>
  <c r="T4" i="28" a="1"/>
  <c r="N4" i="28" a="1"/>
  <c r="S4" i="28" a="1"/>
  <c r="R4" i="28" a="1"/>
  <c r="D23" i="30"/>
  <c r="A21" i="9"/>
  <c r="A50" i="30" s="1"/>
  <c r="D162" i="33" l="1"/>
  <c r="D202" i="33"/>
  <c r="D22" i="30"/>
  <c r="L44" i="30" l="1"/>
  <c r="F44" i="30" s="1"/>
  <c r="L40" i="30"/>
  <c r="F40" i="30" s="1"/>
  <c r="L36" i="30"/>
  <c r="F36" i="30" s="1"/>
  <c r="L29" i="30"/>
  <c r="L25" i="30"/>
  <c r="F25" i="30" s="1"/>
  <c r="L21" i="30"/>
  <c r="F21" i="30" s="1"/>
  <c r="A57" i="9" l="1"/>
  <c r="A53" i="9"/>
  <c r="A87" i="28" s="1"/>
  <c r="D64" i="30" l="1"/>
  <c r="D63" i="30"/>
  <c r="A45" i="9" l="1"/>
  <c r="A63" i="30" s="1"/>
  <c r="A44" i="9"/>
  <c r="A62" i="30" s="1"/>
  <c r="A12" i="29"/>
  <c r="A11" i="29"/>
  <c r="A6" i="29"/>
  <c r="A8" i="29"/>
  <c r="A7" i="29"/>
  <c r="B32" i="19" l="1"/>
  <c r="AN302" i="34"/>
  <c r="AN252" i="34"/>
  <c r="AC17" i="30"/>
  <c r="D19" i="28" l="1"/>
  <c r="AC18" i="30"/>
  <c r="D20" i="28"/>
  <c r="AH252" i="34"/>
  <c r="AH302" i="34"/>
  <c r="J302" i="34"/>
  <c r="J252" i="34"/>
  <c r="P302" i="34"/>
  <c r="P252" i="34"/>
  <c r="V302" i="34"/>
  <c r="V252" i="34"/>
  <c r="D252" i="34"/>
  <c r="D2" i="34"/>
  <c r="D302" i="34"/>
  <c r="AB302" i="34"/>
  <c r="AB252" i="34"/>
  <c r="AC21" i="28"/>
  <c r="B80" i="21"/>
  <c r="AC18" i="28"/>
  <c r="B32" i="21"/>
  <c r="B80" i="19"/>
  <c r="AC16" i="30"/>
  <c r="S9" i="28" l="1"/>
  <c r="A7" i="5"/>
  <c r="A6" i="5"/>
  <c r="A7" i="6"/>
  <c r="A6" i="6"/>
  <c r="A8" i="6"/>
  <c r="N7" i="28" l="1"/>
  <c r="P9" i="28"/>
  <c r="O9" i="28"/>
  <c r="P7" i="28"/>
  <c r="S4" i="28"/>
  <c r="Q6" i="28"/>
  <c r="P8" i="28"/>
  <c r="N9" i="28"/>
  <c r="Q9" i="28"/>
  <c r="N4" i="28"/>
  <c r="S5" i="28"/>
  <c r="O3" i="28"/>
  <c r="C19" i="29" s="1"/>
  <c r="R6" i="28"/>
  <c r="O4" i="28"/>
  <c r="S1" i="28"/>
  <c r="N5" i="28"/>
  <c r="Q4" i="28"/>
  <c r="Q8" i="28"/>
  <c r="S6" i="28"/>
  <c r="S2" i="28"/>
  <c r="G18" i="29" s="1"/>
  <c r="Q7" i="28"/>
  <c r="Q2" i="28"/>
  <c r="E18" i="29" s="1"/>
  <c r="N1" i="28"/>
  <c r="R3" i="28"/>
  <c r="F19" i="29" s="1"/>
  <c r="N2" i="28"/>
  <c r="B18" i="29" s="1"/>
  <c r="T2" i="28"/>
  <c r="H18" i="29" s="1"/>
  <c r="P6" i="28"/>
  <c r="O1" i="28"/>
  <c r="R2" i="28"/>
  <c r="F18" i="29" s="1"/>
  <c r="O2" i="28"/>
  <c r="C18" i="29" s="1"/>
  <c r="R9" i="28"/>
  <c r="O8" i="28"/>
  <c r="T5" i="28"/>
  <c r="T7" i="28"/>
  <c r="S8" i="28"/>
  <c r="O6" i="28"/>
  <c r="O7" i="28"/>
  <c r="S7" i="28"/>
  <c r="P5" i="28"/>
  <c r="R5" i="28"/>
  <c r="T4" i="28"/>
  <c r="N3" i="28"/>
  <c r="B19" i="29" s="1"/>
  <c r="P4" i="28"/>
  <c r="Q1" i="28"/>
  <c r="P1" i="28"/>
  <c r="R1" i="28"/>
  <c r="R4" i="28"/>
  <c r="N8" i="28"/>
  <c r="P2" i="28"/>
  <c r="D18" i="29" s="1"/>
  <c r="Q5" i="28"/>
  <c r="R7" i="28"/>
  <c r="Q3" i="28"/>
  <c r="E19" i="29" s="1"/>
  <c r="T1" i="28"/>
  <c r="O5" i="28"/>
  <c r="R8" i="28"/>
  <c r="T3" i="28"/>
  <c r="H19" i="29" s="1"/>
  <c r="T6" i="28"/>
  <c r="N6" i="28"/>
  <c r="T9" i="28"/>
  <c r="P3" i="28"/>
  <c r="D19" i="29" s="1"/>
  <c r="S3" i="28"/>
  <c r="G19" i="29" s="1"/>
  <c r="T8" i="28"/>
  <c r="L1" i="28" l="1"/>
  <c r="C58" i="28" s="1"/>
  <c r="B58" i="28" s="1"/>
  <c r="A17" i="9" l="1"/>
  <c r="A74" i="28" s="1"/>
  <c r="A37" i="9"/>
  <c r="A58" i="30" s="1"/>
  <c r="A40" i="9"/>
  <c r="A48" i="9"/>
  <c r="A82" i="28" s="1"/>
  <c r="A56" i="9"/>
  <c r="A52" i="9"/>
  <c r="A86" i="28" s="1"/>
  <c r="L8" i="28"/>
  <c r="L6" i="28"/>
  <c r="L5" i="28"/>
  <c r="L4" i="28"/>
  <c r="L3" i="28"/>
  <c r="L2" i="28"/>
  <c r="K43" i="28"/>
  <c r="A39" i="28" s="1"/>
  <c r="K38" i="28"/>
  <c r="A34" i="28" s="1"/>
  <c r="L10" i="28"/>
  <c r="L9" i="28"/>
  <c r="L7" i="28"/>
  <c r="L6" i="30"/>
  <c r="L5" i="30"/>
  <c r="L4" i="30"/>
  <c r="L3" i="30"/>
  <c r="L2" i="30"/>
  <c r="C42" i="30" s="1"/>
  <c r="L1" i="30"/>
  <c r="C22" i="30" s="1"/>
  <c r="L10" i="30"/>
  <c r="X47" i="30"/>
  <c r="W47" i="30"/>
  <c r="V47" i="30"/>
  <c r="Q47" i="30"/>
  <c r="P47" i="30"/>
  <c r="O47" i="30"/>
  <c r="N47" i="30"/>
  <c r="A44" i="30"/>
  <c r="X46" i="30"/>
  <c r="W46" i="30"/>
  <c r="V46" i="30"/>
  <c r="Q46" i="30"/>
  <c r="P46" i="30"/>
  <c r="O46" i="30"/>
  <c r="N46" i="30"/>
  <c r="X45" i="30"/>
  <c r="W45" i="30"/>
  <c r="V45" i="30"/>
  <c r="Q45" i="30"/>
  <c r="P45" i="30"/>
  <c r="O45" i="30"/>
  <c r="N45" i="30"/>
  <c r="X43" i="30"/>
  <c r="W43" i="30"/>
  <c r="V43" i="30"/>
  <c r="Q43" i="30"/>
  <c r="P43" i="30"/>
  <c r="O43" i="30"/>
  <c r="N43" i="30"/>
  <c r="K43" i="30"/>
  <c r="A40" i="30" s="1"/>
  <c r="X42" i="30"/>
  <c r="W42" i="30"/>
  <c r="V42" i="30"/>
  <c r="Q42" i="30"/>
  <c r="P42" i="30"/>
  <c r="O42" i="30"/>
  <c r="N42" i="30"/>
  <c r="X41" i="30"/>
  <c r="W41" i="30"/>
  <c r="V41" i="30"/>
  <c r="Q41" i="30"/>
  <c r="P41" i="30"/>
  <c r="O41" i="30"/>
  <c r="N41" i="30"/>
  <c r="X39" i="30"/>
  <c r="W39" i="30"/>
  <c r="V39" i="30"/>
  <c r="Q39" i="30"/>
  <c r="P39" i="30"/>
  <c r="O39" i="30"/>
  <c r="N39" i="30"/>
  <c r="K39" i="30"/>
  <c r="A36" i="30" s="1"/>
  <c r="X38" i="30"/>
  <c r="W38" i="30"/>
  <c r="V38" i="30"/>
  <c r="Q38" i="30"/>
  <c r="P38" i="30"/>
  <c r="O38" i="30"/>
  <c r="N38" i="30"/>
  <c r="X37" i="30"/>
  <c r="W37" i="30"/>
  <c r="V37" i="30"/>
  <c r="Q37" i="30"/>
  <c r="P37" i="30"/>
  <c r="O37" i="30"/>
  <c r="N37" i="30"/>
  <c r="X32" i="30"/>
  <c r="W32" i="30"/>
  <c r="V32" i="30"/>
  <c r="Q32" i="30"/>
  <c r="P32" i="30"/>
  <c r="O32" i="30"/>
  <c r="N32" i="30"/>
  <c r="X31" i="30"/>
  <c r="W31" i="30"/>
  <c r="V31" i="30"/>
  <c r="Q31" i="30"/>
  <c r="P31" i="30"/>
  <c r="O31" i="30"/>
  <c r="N31" i="30"/>
  <c r="X30" i="30"/>
  <c r="W30" i="30"/>
  <c r="V30" i="30"/>
  <c r="Q30" i="30"/>
  <c r="P30" i="30"/>
  <c r="O30" i="30"/>
  <c r="N30" i="30"/>
  <c r="X28" i="30"/>
  <c r="W28" i="30"/>
  <c r="V28" i="30"/>
  <c r="Q28" i="30"/>
  <c r="P28" i="30"/>
  <c r="O28" i="30"/>
  <c r="N28" i="30"/>
  <c r="X27" i="30"/>
  <c r="W27" i="30"/>
  <c r="V27" i="30"/>
  <c r="Q27" i="30"/>
  <c r="P27" i="30"/>
  <c r="O27" i="30"/>
  <c r="N27" i="30"/>
  <c r="X26" i="30"/>
  <c r="W26" i="30"/>
  <c r="V26" i="30"/>
  <c r="Q26" i="30"/>
  <c r="P26" i="30"/>
  <c r="O26" i="30"/>
  <c r="N26" i="30"/>
  <c r="X24" i="30"/>
  <c r="W24" i="30"/>
  <c r="V24" i="30"/>
  <c r="Q24" i="30"/>
  <c r="P24" i="30"/>
  <c r="O24" i="30"/>
  <c r="N24" i="30"/>
  <c r="A21" i="30"/>
  <c r="X23" i="30"/>
  <c r="W23" i="30"/>
  <c r="V23" i="30"/>
  <c r="Q23" i="30"/>
  <c r="P23" i="30"/>
  <c r="O23" i="30"/>
  <c r="N23" i="30"/>
  <c r="X22" i="30"/>
  <c r="W22" i="30"/>
  <c r="V22" i="30"/>
  <c r="Q22" i="30"/>
  <c r="P22" i="30"/>
  <c r="O22" i="30"/>
  <c r="N22" i="30"/>
  <c r="L9" i="30"/>
  <c r="L8" i="30"/>
  <c r="C53" i="28" l="1"/>
  <c r="B53" i="28" s="1"/>
  <c r="C30" i="28"/>
  <c r="B30" i="28" s="1"/>
  <c r="C26" i="28"/>
  <c r="B26" i="28" s="1"/>
  <c r="C49" i="28"/>
  <c r="B49" i="28" s="1"/>
  <c r="C59" i="28"/>
  <c r="B59" i="28" s="1"/>
  <c r="C45" i="30"/>
  <c r="B45" i="30" s="1"/>
  <c r="C37" i="30"/>
  <c r="B37" i="30" s="1"/>
  <c r="C41" i="30"/>
  <c r="B41" i="30" s="1"/>
  <c r="C38" i="30"/>
  <c r="B38" i="30" s="1"/>
  <c r="C46" i="30"/>
  <c r="B46" i="30" s="1"/>
  <c r="C54" i="28"/>
  <c r="B54" i="28" s="1"/>
  <c r="C31" i="28"/>
  <c r="B31" i="28" s="1"/>
  <c r="C48" i="28"/>
  <c r="B48" i="28" s="1"/>
  <c r="C25" i="28"/>
  <c r="B25" i="28" s="1"/>
  <c r="C23" i="30"/>
  <c r="C18" i="30"/>
  <c r="B18" i="30" s="1"/>
  <c r="B42" i="30"/>
  <c r="C17" i="30"/>
  <c r="B17" i="30" s="1"/>
  <c r="C20" i="28"/>
  <c r="C19" i="28"/>
  <c r="B19" i="28" s="1"/>
  <c r="A32" i="31"/>
  <c r="R26" i="30"/>
  <c r="S22" i="30"/>
  <c r="R42" i="30"/>
  <c r="R43" i="30"/>
  <c r="S27" i="30"/>
  <c r="S28" i="30"/>
  <c r="R45" i="30"/>
  <c r="R30" i="30"/>
  <c r="R32" i="30"/>
  <c r="R37" i="30"/>
  <c r="S30" i="30"/>
  <c r="S32" i="30"/>
  <c r="S46" i="30"/>
  <c r="R22" i="30"/>
  <c r="R23" i="30"/>
  <c r="R24" i="30"/>
  <c r="S26" i="30"/>
  <c r="R41" i="30"/>
  <c r="S42" i="30"/>
  <c r="R38" i="30"/>
  <c r="R39" i="30"/>
  <c r="S38" i="30"/>
  <c r="S39" i="30"/>
  <c r="S37" i="30"/>
  <c r="S41" i="30"/>
  <c r="S24" i="30"/>
  <c r="R46" i="30"/>
  <c r="R47" i="30"/>
  <c r="R27" i="30"/>
  <c r="R28" i="30"/>
  <c r="S45" i="30"/>
  <c r="S43" i="30"/>
  <c r="S47" i="30"/>
  <c r="R31" i="30"/>
  <c r="S31" i="30"/>
  <c r="S23" i="30"/>
  <c r="J202" i="33" l="1"/>
  <c r="J162" i="33"/>
  <c r="AB202" i="33"/>
  <c r="V202" i="33"/>
  <c r="V162" i="33"/>
  <c r="AB162" i="33"/>
  <c r="P202" i="33"/>
  <c r="P162" i="33"/>
  <c r="D27" i="30"/>
  <c r="C26" i="30"/>
  <c r="D26" i="30"/>
  <c r="C27" i="30"/>
  <c r="B20" i="28"/>
  <c r="A176" i="31"/>
  <c r="Q7" i="30" l="1" a="1"/>
  <c r="N7" i="30" a="1"/>
  <c r="S7" i="30" a="1"/>
  <c r="P7" i="30" a="1"/>
  <c r="R7" i="30" a="1"/>
  <c r="T7" i="30" a="1"/>
  <c r="B26" i="30"/>
  <c r="B27" i="30"/>
  <c r="V4" i="30"/>
  <c r="K6" i="29" s="1"/>
  <c r="A128" i="31"/>
  <c r="A80" i="31"/>
  <c r="A18" i="24"/>
  <c r="B23" i="30"/>
  <c r="B22" i="30"/>
  <c r="V1" i="30" l="1"/>
  <c r="K7" i="29" s="1"/>
  <c r="V3" i="30"/>
  <c r="K8" i="29" s="1"/>
  <c r="V2" i="30"/>
  <c r="O7" i="30"/>
  <c r="P7" i="30"/>
  <c r="Q7" i="30"/>
  <c r="N7" i="30"/>
  <c r="R7" i="30"/>
  <c r="T7" i="30"/>
  <c r="S7" i="30"/>
  <c r="V5" i="30"/>
  <c r="V6" i="30"/>
  <c r="V7" i="30"/>
  <c r="S1" i="30" a="1"/>
  <c r="S1" i="30" s="1"/>
  <c r="R6" i="30" a="1"/>
  <c r="R6" i="30" s="1"/>
  <c r="S3" i="30" a="1"/>
  <c r="S3" i="30" s="1"/>
  <c r="P3" i="30" a="1"/>
  <c r="P3" i="30" s="1"/>
  <c r="N2" i="30" a="1"/>
  <c r="N2" i="30" s="1"/>
  <c r="B5" i="29" s="1"/>
  <c r="P5" i="30" a="1"/>
  <c r="P5" i="30" s="1"/>
  <c r="R1" i="30" a="1"/>
  <c r="R1" i="30" s="1"/>
  <c r="R3" i="30" a="1"/>
  <c r="R3" i="30" s="1"/>
  <c r="S4" i="30" a="1"/>
  <c r="S4" i="30" s="1"/>
  <c r="R2" i="30" a="1"/>
  <c r="R2" i="30" s="1"/>
  <c r="F5" i="29" s="1"/>
  <c r="R4" i="30" a="1"/>
  <c r="R4" i="30" s="1"/>
  <c r="S6" i="30" a="1"/>
  <c r="S6" i="30" s="1"/>
  <c r="O3" i="30" a="1"/>
  <c r="O3" i="30" s="1"/>
  <c r="Q5" i="30" a="1"/>
  <c r="Q5" i="30" s="1"/>
  <c r="N5" i="30" a="1"/>
  <c r="N5" i="30" s="1"/>
  <c r="P4" i="30" a="1"/>
  <c r="P4" i="30" s="1"/>
  <c r="N6" i="30" a="1"/>
  <c r="N6" i="30" s="1"/>
  <c r="O5" i="30" a="1"/>
  <c r="O5" i="30" s="1"/>
  <c r="T3" i="30" a="1"/>
  <c r="T3" i="30" s="1"/>
  <c r="Q3" i="30" a="1"/>
  <c r="Q3" i="30" s="1"/>
  <c r="S5" i="30" a="1"/>
  <c r="S5" i="30" s="1"/>
  <c r="N4" i="30" a="1"/>
  <c r="N4" i="30" s="1"/>
  <c r="Q2" i="30" a="1"/>
  <c r="Q2" i="30" s="1"/>
  <c r="E5" i="29" s="1"/>
  <c r="O2" i="30" a="1"/>
  <c r="O2" i="30" s="1"/>
  <c r="C5" i="29" s="1"/>
  <c r="Q4" i="30" a="1"/>
  <c r="Q4" i="30" s="1"/>
  <c r="O6" i="30" a="1"/>
  <c r="O6" i="30" s="1"/>
  <c r="Q6" i="30" a="1"/>
  <c r="Q6" i="30" s="1"/>
  <c r="N3" i="30" a="1"/>
  <c r="N3" i="30" s="1"/>
  <c r="N1" i="30" a="1"/>
  <c r="N1" i="30" s="1"/>
  <c r="Q1" i="30" a="1"/>
  <c r="Q1" i="30" s="1"/>
  <c r="T1" i="30" a="1"/>
  <c r="T1" i="30" s="1"/>
  <c r="T2" i="30" a="1"/>
  <c r="T2" i="30" s="1"/>
  <c r="H5" i="29" s="1"/>
  <c r="P2" i="30" a="1"/>
  <c r="P2" i="30" s="1"/>
  <c r="D5" i="29" s="1"/>
  <c r="O4" i="30" a="1"/>
  <c r="O4" i="30" s="1"/>
  <c r="P1" i="30" a="1"/>
  <c r="P1" i="30" s="1"/>
  <c r="T6" i="30" a="1"/>
  <c r="T6" i="30" s="1"/>
  <c r="P6" i="30" a="1"/>
  <c r="P6" i="30" s="1"/>
  <c r="O1" i="30" a="1"/>
  <c r="O1" i="30" s="1"/>
  <c r="T5" i="30" a="1"/>
  <c r="T5" i="30" s="1"/>
  <c r="T4" i="30" a="1"/>
  <c r="T4" i="30" s="1"/>
  <c r="S2" i="30" a="1"/>
  <c r="S2" i="30" s="1"/>
  <c r="G5" i="29" s="1"/>
  <c r="R5" i="30" a="1"/>
  <c r="R5" i="30" s="1"/>
  <c r="K5" i="29" l="1"/>
  <c r="AM16" i="30" s="1"/>
  <c r="AD15" i="30"/>
  <c r="E12" i="29"/>
  <c r="E11" i="29"/>
  <c r="C12" i="29"/>
  <c r="C11" i="29"/>
  <c r="B12" i="29"/>
  <c r="B11" i="29"/>
  <c r="F12" i="29"/>
  <c r="F11" i="29"/>
  <c r="D12" i="29"/>
  <c r="D11" i="29"/>
  <c r="H12" i="29"/>
  <c r="H11" i="29"/>
  <c r="G12" i="29"/>
  <c r="G11" i="29"/>
  <c r="AM17" i="30" l="1"/>
  <c r="I5" i="29"/>
  <c r="AM15" i="30"/>
  <c r="AM18" i="30"/>
  <c r="J5" i="29"/>
  <c r="J11" i="29"/>
  <c r="I11" i="29"/>
  <c r="J12" i="29"/>
  <c r="I12" i="29"/>
  <c r="A49" i="9"/>
  <c r="A83" i="28" s="1"/>
  <c r="A41" i="9"/>
  <c r="A38" i="9"/>
  <c r="A34" i="9"/>
  <c r="A79" i="28" s="1"/>
  <c r="A30" i="9"/>
  <c r="A55" i="30" s="1"/>
  <c r="A18" i="9"/>
  <c r="A75" i="28" s="1"/>
  <c r="D14" i="9"/>
  <c r="B14" i="9"/>
  <c r="A59" i="30" l="1"/>
  <c r="T39" i="8"/>
  <c r="R39" i="8"/>
  <c r="G41" i="8" l="1"/>
  <c r="W38" i="8"/>
  <c r="U38" i="8"/>
  <c r="W37" i="8"/>
  <c r="U37" i="8"/>
  <c r="W36" i="8"/>
  <c r="U36" i="8"/>
  <c r="W35" i="8"/>
  <c r="U35" i="8"/>
  <c r="W34" i="8"/>
  <c r="U34" i="8"/>
  <c r="W33" i="8"/>
  <c r="U33" i="8"/>
  <c r="W31" i="8"/>
  <c r="U31" i="8"/>
  <c r="W30" i="8"/>
  <c r="U30" i="8"/>
  <c r="W28" i="8"/>
  <c r="U28" i="8"/>
  <c r="W27" i="8"/>
  <c r="U27" i="8"/>
  <c r="W25" i="8"/>
  <c r="U25" i="8"/>
  <c r="W24" i="8"/>
  <c r="U24" i="8"/>
  <c r="U39" i="8" l="1"/>
  <c r="W39" i="8"/>
  <c r="E41" i="8" l="1"/>
  <c r="L41" i="8"/>
  <c r="A43" i="24"/>
  <c r="B128" i="19" l="1"/>
  <c r="B128" i="21"/>
  <c r="P144" i="27"/>
  <c r="Q143" i="27"/>
  <c r="P143" i="27"/>
  <c r="S141" i="27"/>
  <c r="R141" i="27"/>
  <c r="D141" i="27"/>
  <c r="B141" i="27"/>
  <c r="S140" i="27"/>
  <c r="R140" i="27"/>
  <c r="D140" i="27"/>
  <c r="B140" i="27"/>
  <c r="S139" i="27"/>
  <c r="R139" i="27"/>
  <c r="D139" i="27"/>
  <c r="B139" i="27"/>
  <c r="D138" i="27"/>
  <c r="B138" i="27"/>
  <c r="S137" i="27"/>
  <c r="R137" i="27"/>
  <c r="D137" i="27"/>
  <c r="B137" i="27"/>
  <c r="S136" i="27"/>
  <c r="R136" i="27"/>
  <c r="D136" i="27"/>
  <c r="B136" i="27"/>
  <c r="S135" i="27"/>
  <c r="R135" i="27"/>
  <c r="D135" i="27"/>
  <c r="B135" i="27"/>
  <c r="S134" i="27"/>
  <c r="R134" i="27"/>
  <c r="D134" i="27"/>
  <c r="B134" i="27"/>
  <c r="P92" i="27"/>
  <c r="Q91" i="27"/>
  <c r="P91" i="27"/>
  <c r="S89" i="27"/>
  <c r="R89" i="27"/>
  <c r="D89" i="27"/>
  <c r="B89" i="27"/>
  <c r="S88" i="27"/>
  <c r="R88" i="27"/>
  <c r="D88" i="27"/>
  <c r="B88" i="27"/>
  <c r="S87" i="27"/>
  <c r="R87" i="27"/>
  <c r="D87" i="27"/>
  <c r="B87" i="27"/>
  <c r="D86" i="27"/>
  <c r="B86" i="27"/>
  <c r="S85" i="27"/>
  <c r="R85" i="27"/>
  <c r="D85" i="27"/>
  <c r="B85" i="27"/>
  <c r="S84" i="27"/>
  <c r="R84" i="27"/>
  <c r="D84" i="27"/>
  <c r="B84" i="27"/>
  <c r="S83" i="27"/>
  <c r="R83" i="27"/>
  <c r="D83" i="27"/>
  <c r="B83" i="27"/>
  <c r="S82" i="27"/>
  <c r="R82" i="27"/>
  <c r="D82" i="27"/>
  <c r="B82" i="27"/>
  <c r="P40" i="27"/>
  <c r="Q39" i="27"/>
  <c r="P39" i="27"/>
  <c r="S37" i="27"/>
  <c r="R37" i="27"/>
  <c r="D37" i="27"/>
  <c r="B37" i="27"/>
  <c r="S36" i="27"/>
  <c r="R36" i="27"/>
  <c r="D36" i="27"/>
  <c r="B36" i="27"/>
  <c r="S35" i="27"/>
  <c r="R35" i="27"/>
  <c r="D35" i="27"/>
  <c r="B35" i="27"/>
  <c r="D34" i="27"/>
  <c r="B34" i="27"/>
  <c r="S33" i="27"/>
  <c r="R33" i="27"/>
  <c r="D33" i="27"/>
  <c r="B33" i="27"/>
  <c r="S32" i="27"/>
  <c r="R32" i="27"/>
  <c r="D32" i="27"/>
  <c r="B32" i="27"/>
  <c r="S31" i="27"/>
  <c r="R31" i="27"/>
  <c r="D31" i="27"/>
  <c r="B31" i="27"/>
  <c r="S30" i="27"/>
  <c r="R30" i="27"/>
  <c r="D30" i="27"/>
  <c r="B30" i="27"/>
  <c r="R91" i="27" l="1"/>
  <c r="S92" i="27"/>
  <c r="S91" i="27"/>
  <c r="Q144" i="27"/>
  <c r="S143" i="27"/>
  <c r="R143" i="27"/>
  <c r="S144" i="27"/>
  <c r="R144" i="27"/>
  <c r="Q92" i="27"/>
  <c r="R40" i="27"/>
  <c r="S39" i="27"/>
  <c r="R39" i="27"/>
  <c r="Q40" i="27"/>
  <c r="S40" i="27"/>
  <c r="R92" i="27"/>
  <c r="A43" i="26"/>
  <c r="A41" i="26"/>
  <c r="A39" i="26"/>
  <c r="F43" i="27" l="1"/>
  <c r="K147" i="27"/>
  <c r="C147" i="27"/>
  <c r="F147" i="27"/>
  <c r="K43" i="27"/>
  <c r="C43" i="27"/>
  <c r="K95" i="27"/>
  <c r="F95" i="27"/>
  <c r="C95" i="27"/>
  <c r="U5" i="13" l="1"/>
  <c r="S5" i="13"/>
  <c r="Q5" i="13"/>
  <c r="O5" i="13"/>
  <c r="M5" i="13"/>
  <c r="K5" i="13"/>
  <c r="I5" i="13"/>
  <c r="G5" i="13"/>
  <c r="E5" i="13"/>
  <c r="C5" i="13"/>
  <c r="A15" i="13" l="1"/>
  <c r="A9" i="13"/>
  <c r="A13" i="13"/>
  <c r="A41" i="24" l="1"/>
  <c r="G13" i="13"/>
  <c r="U15" i="13"/>
  <c r="C15" i="13"/>
  <c r="O15" i="13"/>
  <c r="Q15" i="13"/>
  <c r="S15" i="13"/>
  <c r="A14" i="13"/>
  <c r="A11" i="13"/>
  <c r="A10" i="13"/>
  <c r="G6" i="29" l="1"/>
  <c r="B8" i="29"/>
  <c r="H7" i="29"/>
  <c r="C6" i="29"/>
  <c r="F7" i="29"/>
  <c r="H6" i="29"/>
  <c r="B7" i="29"/>
  <c r="E7" i="29"/>
  <c r="E6" i="29"/>
  <c r="H8" i="29"/>
  <c r="D7" i="29"/>
  <c r="B6" i="29"/>
  <c r="D6" i="29"/>
  <c r="G7" i="29"/>
  <c r="G8" i="29"/>
  <c r="C7" i="29"/>
  <c r="AE15" i="30" s="1"/>
  <c r="D8" i="29"/>
  <c r="F6" i="29"/>
  <c r="C8" i="29"/>
  <c r="E8" i="29"/>
  <c r="F8" i="29"/>
  <c r="AI15" i="30" l="1"/>
  <c r="AJ15" i="30"/>
  <c r="AD16" i="30"/>
  <c r="AH16" i="30"/>
  <c r="I8" i="29"/>
  <c r="AF15" i="30"/>
  <c r="AG16" i="30"/>
  <c r="AJ16" i="30"/>
  <c r="AH15" i="30"/>
  <c r="AE16" i="30"/>
  <c r="AG15" i="30"/>
  <c r="AI16" i="30"/>
  <c r="AF16" i="30"/>
  <c r="AE17" i="30"/>
  <c r="AI18" i="30"/>
  <c r="AD18" i="30"/>
  <c r="AF17" i="30"/>
  <c r="AH17" i="30"/>
  <c r="AE18" i="30"/>
  <c r="AG17" i="30"/>
  <c r="AJ17" i="30"/>
  <c r="AI17" i="30"/>
  <c r="AD17" i="30"/>
  <c r="AF18" i="30"/>
  <c r="AG18" i="30"/>
  <c r="AH18" i="30"/>
  <c r="AJ18" i="30"/>
  <c r="A8" i="24"/>
  <c r="A39" i="24" s="1"/>
  <c r="J7" i="29"/>
  <c r="I7" i="29"/>
  <c r="J8" i="29"/>
  <c r="I6" i="29"/>
  <c r="J6" i="29"/>
  <c r="AL15" i="30" l="1"/>
  <c r="AK15" i="30"/>
  <c r="AK16" i="30"/>
  <c r="AL16" i="30"/>
  <c r="AK18" i="30"/>
  <c r="AL17" i="30"/>
  <c r="AK17" i="30"/>
  <c r="AL18" i="30"/>
  <c r="G15" i="13"/>
  <c r="K15" i="13"/>
  <c r="I9" i="13"/>
  <c r="E15" i="13" l="1"/>
  <c r="M15" i="13"/>
  <c r="I15" i="13"/>
  <c r="U9" i="13"/>
  <c r="U13" i="13"/>
  <c r="I13" i="13"/>
  <c r="G9" i="13"/>
  <c r="Q13" i="13"/>
  <c r="Q9" i="13"/>
  <c r="E9" i="13"/>
  <c r="E13" i="13"/>
  <c r="C9" i="13"/>
  <c r="C13" i="13"/>
  <c r="K9" i="13"/>
  <c r="K13" i="13"/>
  <c r="M13" i="13"/>
  <c r="M9" i="13"/>
  <c r="O9" i="13"/>
  <c r="O13" i="13"/>
  <c r="S9" i="13"/>
  <c r="S13" i="13"/>
  <c r="Q11" i="13" l="1"/>
  <c r="Q10" i="13"/>
  <c r="Q14" i="13"/>
  <c r="C11" i="13"/>
  <c r="C14" i="13"/>
  <c r="C10" i="13"/>
  <c r="S14" i="13"/>
  <c r="S11" i="13"/>
  <c r="S10" i="13"/>
  <c r="K14" i="13"/>
  <c r="K10" i="13"/>
  <c r="K11" i="13"/>
  <c r="I10" i="13"/>
  <c r="I14" i="13"/>
  <c r="I11" i="13"/>
  <c r="E14" i="13"/>
  <c r="E11" i="13"/>
  <c r="E10" i="13"/>
  <c r="G10" i="13"/>
  <c r="G11" i="13"/>
  <c r="G14" i="13"/>
  <c r="U10" i="13"/>
  <c r="U14" i="13"/>
  <c r="U11" i="13"/>
  <c r="O14" i="13"/>
  <c r="O10" i="13"/>
  <c r="O11" i="13"/>
  <c r="M14" i="13"/>
  <c r="M11" i="13"/>
  <c r="M10" i="13"/>
  <c r="X11" i="13" l="1"/>
  <c r="F38" i="8" l="1"/>
  <c r="B38" i="8"/>
  <c r="F37" i="8"/>
  <c r="B37" i="8"/>
  <c r="F36" i="8"/>
  <c r="B36" i="8"/>
  <c r="F35" i="8"/>
  <c r="B35" i="8"/>
  <c r="F34" i="8"/>
  <c r="B34" i="8"/>
  <c r="F33" i="8"/>
  <c r="B33" i="8"/>
  <c r="F30" i="8"/>
  <c r="B30" i="8"/>
  <c r="F27" i="8"/>
  <c r="B27" i="8"/>
  <c r="F24" i="8"/>
  <c r="B24" i="8"/>
  <c r="M21" i="8"/>
  <c r="F32" i="8" s="1"/>
  <c r="D21" i="8"/>
  <c r="B32" i="8" s="1"/>
  <c r="M20" i="8"/>
  <c r="F31" i="8" s="1"/>
  <c r="D20" i="8"/>
  <c r="B31" i="8" s="1"/>
  <c r="M19" i="8"/>
  <c r="F26" i="8" s="1"/>
  <c r="D19" i="8"/>
  <c r="B26" i="8" s="1"/>
  <c r="M18" i="8"/>
  <c r="F25" i="8" s="1"/>
  <c r="D18" i="8"/>
  <c r="B25" i="8" s="1"/>
  <c r="M17" i="8"/>
  <c r="F29" i="8" s="1"/>
  <c r="D17" i="8"/>
  <c r="B29" i="8" s="1"/>
  <c r="M16" i="8"/>
  <c r="F28" i="8" s="1"/>
  <c r="D16" i="8"/>
  <c r="B28" i="8" s="1"/>
  <c r="S37" i="16" l="1"/>
  <c r="R37" i="16"/>
  <c r="S36" i="16"/>
  <c r="R36" i="16"/>
  <c r="S35" i="16"/>
  <c r="R35" i="16"/>
  <c r="S33" i="16"/>
  <c r="R33" i="16"/>
  <c r="R39" i="16" s="1"/>
  <c r="S32" i="16"/>
  <c r="R32" i="16"/>
  <c r="S31" i="16"/>
  <c r="R31" i="16"/>
  <c r="S30" i="16"/>
  <c r="R30" i="16"/>
  <c r="S39" i="16" l="1"/>
  <c r="S40" i="16"/>
  <c r="R40" i="16"/>
  <c r="Q40" i="16" l="1"/>
  <c r="P40" i="16"/>
  <c r="Q39" i="16"/>
  <c r="P39" i="16"/>
  <c r="D37" i="16"/>
  <c r="B37" i="16"/>
  <c r="D36" i="16"/>
  <c r="B36" i="16"/>
  <c r="D35" i="16"/>
  <c r="B35" i="16"/>
  <c r="D34" i="16"/>
  <c r="B34" i="16"/>
  <c r="D33" i="16"/>
  <c r="B33" i="16"/>
  <c r="D32" i="16"/>
  <c r="B32" i="16"/>
  <c r="D31" i="16"/>
  <c r="B31" i="16"/>
  <c r="D30" i="16"/>
  <c r="B30" i="16"/>
  <c r="P92" i="16"/>
  <c r="Q91" i="16"/>
  <c r="P91" i="16"/>
  <c r="S89" i="16"/>
  <c r="R89" i="16"/>
  <c r="D89" i="16"/>
  <c r="B89" i="16"/>
  <c r="S88" i="16"/>
  <c r="R88" i="16"/>
  <c r="D88" i="16"/>
  <c r="B88" i="16"/>
  <c r="S87" i="16"/>
  <c r="R87" i="16"/>
  <c r="D87" i="16"/>
  <c r="B87" i="16"/>
  <c r="D86" i="16"/>
  <c r="B86" i="16"/>
  <c r="S85" i="16"/>
  <c r="R85" i="16"/>
  <c r="D85" i="16"/>
  <c r="B85" i="16"/>
  <c r="S84" i="16"/>
  <c r="R84" i="16"/>
  <c r="D84" i="16"/>
  <c r="B84" i="16"/>
  <c r="S83" i="16"/>
  <c r="R83" i="16"/>
  <c r="D83" i="16"/>
  <c r="B83" i="16"/>
  <c r="S82" i="16"/>
  <c r="R82" i="16"/>
  <c r="D82" i="16"/>
  <c r="B82" i="16"/>
  <c r="S137" i="16"/>
  <c r="R137" i="16"/>
  <c r="S141" i="16"/>
  <c r="R141" i="16"/>
  <c r="S140" i="16"/>
  <c r="R140" i="16"/>
  <c r="S139" i="16"/>
  <c r="R139" i="16"/>
  <c r="S135" i="16"/>
  <c r="S136" i="16"/>
  <c r="R135" i="16"/>
  <c r="R136" i="16"/>
  <c r="S134" i="16"/>
  <c r="R134" i="16"/>
  <c r="D138" i="16"/>
  <c r="D137" i="16"/>
  <c r="D134" i="16"/>
  <c r="D135" i="16"/>
  <c r="D139" i="16"/>
  <c r="D141" i="16"/>
  <c r="D140" i="16"/>
  <c r="D136" i="16"/>
  <c r="B138" i="16"/>
  <c r="B137" i="16"/>
  <c r="B141" i="16"/>
  <c r="B136" i="16"/>
  <c r="B140" i="16"/>
  <c r="B135" i="16"/>
  <c r="B139" i="16"/>
  <c r="B134" i="16"/>
  <c r="Q144" i="16" l="1"/>
  <c r="Q92" i="16"/>
  <c r="R91" i="16"/>
  <c r="S91" i="16"/>
  <c r="S92" i="16"/>
  <c r="C43" i="16"/>
  <c r="R92" i="16"/>
  <c r="C95" i="16" l="1"/>
  <c r="K43" i="16"/>
  <c r="F43" i="16"/>
  <c r="K95" i="16"/>
  <c r="F95" i="16"/>
  <c r="S144" i="16" l="1"/>
  <c r="R144" i="16"/>
  <c r="P144" i="16"/>
  <c r="S143" i="16"/>
  <c r="R143" i="16"/>
  <c r="Q143" i="16"/>
  <c r="P143" i="16"/>
  <c r="C147" i="16" l="1"/>
  <c r="K147" i="16"/>
  <c r="F147" i="16"/>
  <c r="A16" i="13" l="1"/>
  <c r="A1" i="10"/>
  <c r="G48" i="10" s="1"/>
  <c r="B66" i="10"/>
  <c r="B65" i="10"/>
  <c r="B62" i="10"/>
  <c r="B61" i="10"/>
  <c r="B58" i="10"/>
  <c r="B42" i="10"/>
  <c r="B38" i="10"/>
  <c r="B20" i="10"/>
  <c r="B16" i="10"/>
  <c r="H6" i="10"/>
  <c r="G6" i="10"/>
  <c r="A6" i="10"/>
  <c r="G47" i="10" s="1"/>
  <c r="H5" i="10"/>
  <c r="G5" i="10"/>
  <c r="A5" i="10"/>
  <c r="E36" i="10" s="1"/>
  <c r="H4" i="10"/>
  <c r="G4" i="10"/>
  <c r="A4" i="10"/>
  <c r="E23" i="10" s="1"/>
  <c r="H3" i="10"/>
  <c r="G3" i="10"/>
  <c r="A3" i="10"/>
  <c r="H2" i="10"/>
  <c r="G2" i="10"/>
  <c r="A2" i="10"/>
  <c r="G49" i="10" s="1"/>
  <c r="H1" i="10"/>
  <c r="G1" i="10"/>
  <c r="E53" i="10" l="1"/>
  <c r="D53" i="10" s="1"/>
  <c r="E13" i="10"/>
  <c r="C13" i="10" s="1"/>
  <c r="B13" i="10" s="1"/>
  <c r="G35" i="10"/>
  <c r="S16" i="13"/>
  <c r="K16" i="13"/>
  <c r="C16" i="13"/>
  <c r="O16" i="13"/>
  <c r="G16" i="13"/>
  <c r="Q16" i="13"/>
  <c r="I16" i="13"/>
  <c r="U16" i="13"/>
  <c r="M16" i="13"/>
  <c r="E16" i="13"/>
  <c r="G22" i="10"/>
  <c r="E26" i="10"/>
  <c r="C26" i="10" s="1"/>
  <c r="B26" i="10" s="1"/>
  <c r="E44" i="10"/>
  <c r="C44" i="10" s="1"/>
  <c r="B44" i="10" s="1"/>
  <c r="E17" i="10"/>
  <c r="C17" i="10" s="1"/>
  <c r="B17" i="10" s="1"/>
  <c r="G13" i="10"/>
  <c r="E35" i="10"/>
  <c r="C35" i="10" s="1"/>
  <c r="B35" i="10" s="1"/>
  <c r="G36" i="10"/>
  <c r="G30" i="10"/>
  <c r="G52" i="10"/>
  <c r="G15" i="10"/>
  <c r="G26" i="10"/>
  <c r="E39" i="10"/>
  <c r="D39" i="10" s="1"/>
  <c r="E37" i="10"/>
  <c r="C37" i="10" s="1"/>
  <c r="B37" i="10" s="1"/>
  <c r="E30" i="10"/>
  <c r="C30" i="10" s="1"/>
  <c r="B30" i="10" s="1"/>
  <c r="G17" i="10"/>
  <c r="G45" i="10"/>
  <c r="E48" i="10"/>
  <c r="D48" i="10" s="1"/>
  <c r="G14" i="10"/>
  <c r="G40" i="10"/>
  <c r="G53" i="10"/>
  <c r="E18" i="10"/>
  <c r="D18" i="10" s="1"/>
  <c r="A17" i="13"/>
  <c r="E49" i="10"/>
  <c r="G27" i="10"/>
  <c r="G51" i="10"/>
  <c r="G37" i="10"/>
  <c r="E29" i="10"/>
  <c r="E15" i="10"/>
  <c r="G44" i="10"/>
  <c r="D20" i="10"/>
  <c r="D36" i="10"/>
  <c r="C36" i="10"/>
  <c r="B36" i="10" s="1"/>
  <c r="E40" i="10"/>
  <c r="D50" i="10"/>
  <c r="D23" i="10"/>
  <c r="C23" i="10"/>
  <c r="B23" i="10" s="1"/>
  <c r="D46" i="10"/>
  <c r="G18" i="10"/>
  <c r="E22" i="10"/>
  <c r="E14" i="10"/>
  <c r="G43" i="10"/>
  <c r="E41" i="10"/>
  <c r="E27" i="10"/>
  <c r="G19" i="10"/>
  <c r="E21" i="10"/>
  <c r="D28" i="10"/>
  <c r="D38" i="10"/>
  <c r="D42" i="10"/>
  <c r="E45" i="10"/>
  <c r="G23" i="10"/>
  <c r="E31" i="10"/>
  <c r="E47" i="10"/>
  <c r="G25" i="10"/>
  <c r="E52" i="10"/>
  <c r="D24" i="10"/>
  <c r="E25" i="10"/>
  <c r="E19" i="10"/>
  <c r="G21" i="10"/>
  <c r="G29" i="10"/>
  <c r="G39" i="10"/>
  <c r="E43" i="10"/>
  <c r="E51" i="10"/>
  <c r="D16" i="10"/>
  <c r="G31" i="10"/>
  <c r="G41" i="10"/>
  <c r="D13" i="10" l="1"/>
  <c r="C53" i="10"/>
  <c r="B53" i="10" s="1"/>
  <c r="C39" i="10"/>
  <c r="B39" i="10" s="1"/>
  <c r="D37" i="10"/>
  <c r="D35" i="10"/>
  <c r="C48" i="10"/>
  <c r="B48" i="10" s="1"/>
  <c r="D44" i="10"/>
  <c r="D17" i="10"/>
  <c r="O17" i="13"/>
  <c r="U17" i="13"/>
  <c r="C17" i="13"/>
  <c r="K17" i="13"/>
  <c r="Q17" i="13"/>
  <c r="E17" i="13"/>
  <c r="G17" i="13"/>
  <c r="M17" i="13"/>
  <c r="S17" i="13"/>
  <c r="I17" i="13"/>
  <c r="D30" i="10"/>
  <c r="D26" i="10"/>
  <c r="C18" i="10"/>
  <c r="B18" i="10" s="1"/>
  <c r="D43" i="10"/>
  <c r="C43" i="10"/>
  <c r="B43" i="10" s="1"/>
  <c r="D52" i="10"/>
  <c r="C52" i="10"/>
  <c r="B52" i="10" s="1"/>
  <c r="D15" i="10"/>
  <c r="C15" i="10"/>
  <c r="B15" i="10" s="1"/>
  <c r="D29" i="10"/>
  <c r="C29" i="10"/>
  <c r="B29" i="10" s="1"/>
  <c r="D47" i="10"/>
  <c r="C47" i="10"/>
  <c r="B47" i="10" s="1"/>
  <c r="D19" i="10"/>
  <c r="C19" i="10"/>
  <c r="B19" i="10" s="1"/>
  <c r="D31" i="10"/>
  <c r="C31" i="10"/>
  <c r="B31" i="10" s="1"/>
  <c r="D14" i="10"/>
  <c r="C14" i="10"/>
  <c r="B14" i="10" s="1"/>
  <c r="D25" i="10"/>
  <c r="C25" i="10"/>
  <c r="B25" i="10" s="1"/>
  <c r="D49" i="10"/>
  <c r="C49" i="10"/>
  <c r="B49" i="10" s="1"/>
  <c r="D45" i="10"/>
  <c r="C45" i="10"/>
  <c r="B45" i="10" s="1"/>
  <c r="D21" i="10"/>
  <c r="C21" i="10"/>
  <c r="B21" i="10" s="1"/>
  <c r="C22" i="10"/>
  <c r="B22" i="10" s="1"/>
  <c r="D22" i="10"/>
  <c r="C40" i="10"/>
  <c r="B40" i="10" s="1"/>
  <c r="D40" i="10"/>
  <c r="D51" i="10"/>
  <c r="C51" i="10"/>
  <c r="B51" i="10" s="1"/>
  <c r="D27" i="10"/>
  <c r="C27" i="10"/>
  <c r="B27" i="10" s="1"/>
  <c r="D41" i="10"/>
  <c r="C41" i="10"/>
  <c r="B41" i="10" s="1"/>
  <c r="X12" i="13" l="1"/>
  <c r="X10" i="13"/>
  <c r="X14" i="13"/>
  <c r="X17" i="13"/>
  <c r="X16" i="13"/>
  <c r="X9" i="13" l="1"/>
  <c r="X13" i="13"/>
  <c r="X15" i="13"/>
  <c r="P11" i="28" l="1"/>
  <c r="N11" i="28"/>
  <c r="O11" i="28" l="1"/>
  <c r="Q11" i="28"/>
  <c r="R11" i="28"/>
  <c r="S11" i="28"/>
  <c r="T11" i="28"/>
  <c r="P12" i="28" a="1"/>
  <c r="P12" i="28" s="1"/>
  <c r="Q12" i="28" a="1"/>
  <c r="Q12" i="28" s="1"/>
  <c r="R12" i="28" a="1"/>
  <c r="R12" i="28" s="1"/>
  <c r="S12" i="28" a="1"/>
  <c r="S12" i="28" s="1"/>
  <c r="T12" i="28" a="1"/>
  <c r="T12" i="28" s="1"/>
  <c r="O12" i="28" a="1"/>
  <c r="O12" i="28" s="1"/>
  <c r="V11" i="28"/>
  <c r="H20" i="29"/>
  <c r="AJ19" i="28" s="1"/>
  <c r="V4" i="28"/>
  <c r="K20" i="29" s="1"/>
  <c r="AM19" i="28" s="1"/>
  <c r="V12" i="28"/>
  <c r="N12" i="28"/>
  <c r="V3" i="28"/>
  <c r="K19" i="29" s="1"/>
  <c r="V2" i="28"/>
  <c r="V1" i="28"/>
  <c r="K18" i="29" s="1"/>
  <c r="V5" i="28"/>
  <c r="V6" i="28"/>
  <c r="K21" i="29" s="1"/>
  <c r="AM20" i="28" s="1"/>
  <c r="V7" i="28"/>
  <c r="V8" i="28"/>
  <c r="V9" i="28"/>
  <c r="H21" i="29"/>
  <c r="AJ20" i="28" s="1"/>
  <c r="B20" i="29"/>
  <c r="AD19" i="28" s="1"/>
  <c r="D20" i="29"/>
  <c r="AF19" i="28" s="1"/>
  <c r="F20" i="29"/>
  <c r="AH19" i="28" s="1"/>
  <c r="F21" i="29"/>
  <c r="AH20" i="28" s="1"/>
  <c r="E20" i="29"/>
  <c r="AG19" i="28" s="1"/>
  <c r="G20" i="29"/>
  <c r="AI19" i="28" s="1"/>
  <c r="G21" i="29"/>
  <c r="AI20" i="28" s="1"/>
  <c r="D21" i="29"/>
  <c r="AF20" i="28" s="1"/>
  <c r="C20" i="29"/>
  <c r="AE19" i="28" s="1"/>
  <c r="B21" i="29"/>
  <c r="AD20" i="28" s="1"/>
  <c r="C21" i="29"/>
  <c r="AE20" i="28" s="1"/>
  <c r="E21" i="29"/>
  <c r="AG20" i="28" s="1"/>
  <c r="AI17" i="28" l="1"/>
  <c r="AH17" i="28"/>
  <c r="AE17" i="28"/>
  <c r="AG17" i="28"/>
  <c r="AM17" i="28"/>
  <c r="AF17" i="28"/>
  <c r="J18" i="29"/>
  <c r="I20" i="29"/>
  <c r="AK19" i="28" s="1"/>
  <c r="J20" i="29"/>
  <c r="AL19" i="28" s="1"/>
  <c r="J21" i="29"/>
  <c r="AL20" i="28" s="1"/>
  <c r="I21" i="29"/>
  <c r="AK20" i="28" s="1"/>
  <c r="I18" i="29"/>
  <c r="AJ21" i="28" l="1"/>
  <c r="AI21" i="28"/>
  <c r="AM21" i="28"/>
  <c r="AE21" i="28"/>
  <c r="AH21" i="28"/>
  <c r="AF21" i="28"/>
  <c r="AG21" i="28"/>
  <c r="AD21" i="28"/>
  <c r="AM18" i="28"/>
  <c r="AI18" i="28"/>
  <c r="AH18" i="28"/>
  <c r="AF18" i="28"/>
  <c r="AE18" i="28"/>
  <c r="AD18" i="28"/>
  <c r="AG18" i="28"/>
  <c r="AJ18" i="28"/>
  <c r="AJ17" i="28"/>
  <c r="AD17" i="28"/>
  <c r="I19" i="29"/>
  <c r="AK17" i="28" s="1"/>
  <c r="J19" i="29"/>
  <c r="AL18" i="28" s="1"/>
  <c r="AL17" i="28" l="1"/>
  <c r="AL21" i="28"/>
  <c r="AK21" i="28"/>
  <c r="AK18" i="28"/>
</calcChain>
</file>

<file path=xl/sharedStrings.xml><?xml version="1.0" encoding="utf-8"?>
<sst xmlns="http://schemas.openxmlformats.org/spreadsheetml/2006/main" count="10468" uniqueCount="605">
  <si>
    <t>Nr.</t>
  </si>
  <si>
    <t>Tag</t>
  </si>
  <si>
    <t>Datum</t>
  </si>
  <si>
    <t>Zeit</t>
  </si>
  <si>
    <t>Heimverein</t>
  </si>
  <si>
    <t>Gastverein</t>
  </si>
  <si>
    <t>Ergebnis</t>
  </si>
  <si>
    <t>-</t>
  </si>
  <si>
    <t>Stadtverwaltung Aachen 1</t>
  </si>
  <si>
    <t>TTC Justiz Aachen 1</t>
  </si>
  <si>
    <t>Betriebssportverband Aachen e.V.</t>
  </si>
  <si>
    <t>Sparte Tischtennis</t>
  </si>
  <si>
    <t>A - Klasse</t>
  </si>
  <si>
    <t>Josef</t>
  </si>
  <si>
    <t>Hans</t>
  </si>
  <si>
    <t>Marco</t>
  </si>
  <si>
    <t>Andreas</t>
  </si>
  <si>
    <t>Stefan</t>
  </si>
  <si>
    <t>Thomas</t>
  </si>
  <si>
    <t>Markus</t>
  </si>
  <si>
    <t>Michael</t>
  </si>
  <si>
    <t>Stephan</t>
  </si>
  <si>
    <t>Jörg</t>
  </si>
  <si>
    <t>Dieter</t>
  </si>
  <si>
    <t>Manfred</t>
  </si>
  <si>
    <t>Der Spielbericht ist innerhalb von drei Werktagen an folgende Adresse zu schicken:</t>
  </si>
  <si>
    <t>per E-Mail an folgende Adresse versendet werden:</t>
  </si>
  <si>
    <t>Bei nichtantreten einer Mannschaft ist ein Spielbericht auszufüllen.</t>
  </si>
  <si>
    <t>MF</t>
  </si>
  <si>
    <t>SV</t>
  </si>
  <si>
    <t>Tilly</t>
  </si>
  <si>
    <t>Ralf</t>
  </si>
  <si>
    <t>Hoffmann</t>
  </si>
  <si>
    <t>Jürgen</t>
  </si>
  <si>
    <t>Heck</t>
  </si>
  <si>
    <t>Schmitz</t>
  </si>
  <si>
    <t>B - Klasse</t>
  </si>
  <si>
    <t>STAWAG</t>
  </si>
  <si>
    <t>AMG / Allianz</t>
  </si>
  <si>
    <t>EWV Enwor 1</t>
  </si>
  <si>
    <t>Axel</t>
  </si>
  <si>
    <t>Udo</t>
  </si>
  <si>
    <t>Helmut</t>
  </si>
  <si>
    <t>Ritzen</t>
  </si>
  <si>
    <t>Jansen</t>
  </si>
  <si>
    <t>Lutz</t>
  </si>
  <si>
    <t>Schlage</t>
  </si>
  <si>
    <t>Jordan</t>
  </si>
  <si>
    <t>Boßhammer</t>
  </si>
  <si>
    <t>Klaus</t>
  </si>
  <si>
    <t>Breidohr</t>
  </si>
  <si>
    <t>Rautenberg</t>
  </si>
  <si>
    <t>C - Klasse</t>
  </si>
  <si>
    <t>Ute Kolbatz, Schagenstraße 141A, 52078 Aachen</t>
  </si>
  <si>
    <t>Georg</t>
  </si>
  <si>
    <t>Marcel</t>
  </si>
  <si>
    <t>Beyhs</t>
  </si>
  <si>
    <t>Fey</t>
  </si>
  <si>
    <t>Oliver</t>
  </si>
  <si>
    <t>Skups</t>
  </si>
  <si>
    <t>Krzysztof</t>
  </si>
  <si>
    <t>Krzyzowski</t>
  </si>
  <si>
    <t>Betriebssport Verband Aachen e.V.</t>
  </si>
  <si>
    <r>
      <t xml:space="preserve">Spartenleiter: </t>
    </r>
    <r>
      <rPr>
        <sz val="10.5"/>
        <rFont val="Arial"/>
        <family val="2"/>
      </rPr>
      <t/>
    </r>
  </si>
  <si>
    <t>Winfried Lehmann</t>
  </si>
  <si>
    <t>0241 65181</t>
  </si>
  <si>
    <t>Abteistr.11</t>
  </si>
  <si>
    <t>52066 Aachen</t>
  </si>
  <si>
    <t>winfriedlehmann@t-online.de</t>
  </si>
  <si>
    <t>Stellv. Spartenleiter:</t>
  </si>
  <si>
    <t>52080 Aachen</t>
  </si>
  <si>
    <t>52072 Aachen</t>
  </si>
  <si>
    <t xml:space="preserve">Staffelleiterin: </t>
  </si>
  <si>
    <t>Ute Kolbatz</t>
  </si>
  <si>
    <t>Schagenstr. 141A</t>
  </si>
  <si>
    <t>52078 Aachen</t>
  </si>
  <si>
    <t>52146 Würselen</t>
  </si>
  <si>
    <t>Beisitzer:</t>
  </si>
  <si>
    <t>Klaus Breidohr</t>
  </si>
  <si>
    <t>02405 91948</t>
  </si>
  <si>
    <t>Haaler Straße 74</t>
  </si>
  <si>
    <t>matata@web.de</t>
  </si>
  <si>
    <t>-------------------------------------------------------------------------------------------------------------------------------------------------</t>
  </si>
  <si>
    <t>Spruchkammervorsitzender:</t>
  </si>
  <si>
    <t>Liebe Sportfreunde</t>
  </si>
  <si>
    <t>Mit sportlichen Gruß</t>
  </si>
  <si>
    <t>( Spartenleiter )</t>
  </si>
  <si>
    <t>Am Bongard 2</t>
  </si>
  <si>
    <t>Aachen</t>
  </si>
  <si>
    <t>52223 Stolberg</t>
  </si>
  <si>
    <t>udo.meurer@web.de</t>
  </si>
  <si>
    <t>Am Schlosswald 3</t>
  </si>
  <si>
    <t>52351 Übach-Palenberg</t>
  </si>
  <si>
    <t>Uwe Lipke</t>
  </si>
  <si>
    <t>arnold.willecke@freenet.de</t>
  </si>
  <si>
    <t>Marcel Grümmer</t>
  </si>
  <si>
    <t>0241 527460</t>
  </si>
  <si>
    <t>Sieger Spiel 34</t>
  </si>
  <si>
    <t>Sieger Spiel 33</t>
  </si>
  <si>
    <t>Neumann</t>
  </si>
  <si>
    <t>Wolfgang</t>
  </si>
  <si>
    <t>Scheffen</t>
  </si>
  <si>
    <t>Arthur</t>
  </si>
  <si>
    <t>Schiffer</t>
  </si>
  <si>
    <t>--- Sparte Tischtennis ---</t>
  </si>
  <si>
    <t xml:space="preserve">Meisterschaftsspiel am: </t>
  </si>
  <si>
    <t>in:</t>
  </si>
  <si>
    <t xml:space="preserve">Klasse: </t>
  </si>
  <si>
    <t>Aufstellung der Mannschaft A.</t>
  </si>
  <si>
    <t>Aufstellung der Mannschaft B.</t>
  </si>
  <si>
    <t>Lassen;A</t>
  </si>
  <si>
    <t>Brand,R</t>
  </si>
  <si>
    <t>Stormanns,M</t>
  </si>
  <si>
    <t>Heinrichs,A</t>
  </si>
  <si>
    <t>Jansen,G</t>
  </si>
  <si>
    <t>Falkenberg,H</t>
  </si>
  <si>
    <t>Kirch,D</t>
  </si>
  <si>
    <t>Kamps,J</t>
  </si>
  <si>
    <t>Weber,D</t>
  </si>
  <si>
    <t>Becker,G</t>
  </si>
  <si>
    <t>Leunissen,I</t>
  </si>
  <si>
    <t>Leunissen,W</t>
  </si>
  <si>
    <t>Name</t>
  </si>
  <si>
    <t>PassNr.</t>
  </si>
  <si>
    <t>A1</t>
  </si>
  <si>
    <t>B1</t>
  </si>
  <si>
    <t>A2</t>
  </si>
  <si>
    <t>B2</t>
  </si>
  <si>
    <t>A3</t>
  </si>
  <si>
    <t>B3</t>
  </si>
  <si>
    <t>Doppel</t>
  </si>
  <si>
    <t>Mannschaft A</t>
  </si>
  <si>
    <t>Mannschaft B</t>
  </si>
  <si>
    <t>1.Satz</t>
  </si>
  <si>
    <t>2.Satz</t>
  </si>
  <si>
    <t>3.Satz</t>
  </si>
  <si>
    <t>4.Satz</t>
  </si>
  <si>
    <t>5.Satz</t>
  </si>
  <si>
    <t>Sätze</t>
  </si>
  <si>
    <t>Punkte</t>
  </si>
  <si>
    <t>:</t>
  </si>
  <si>
    <t xml:space="preserve">gesamt: </t>
  </si>
  <si>
    <t xml:space="preserve">Ergebnis:      </t>
  </si>
  <si>
    <t>Sieger:</t>
  </si>
  <si>
    <t>Mannschaftsaufstellung und Spielerpässe wurden geprüft.Keine Beanstandungen.</t>
  </si>
  <si>
    <t>Bemerkungen:</t>
  </si>
  <si>
    <t>Gastgeber</t>
  </si>
  <si>
    <t>Gast</t>
  </si>
  <si>
    <t>Spielbericht</t>
  </si>
  <si>
    <t>Bei Nichtantreten einer Mannschaft ist ein Spielbericht auszufüllen.</t>
  </si>
  <si>
    <t>Für die kommende Spielzeit wünsche ich allen Spielern und Mannschaften viel Erfolg.</t>
  </si>
  <si>
    <t>Passstelle</t>
  </si>
  <si>
    <t>Hinrunde 2012 / 2013</t>
  </si>
  <si>
    <t>Rückrunde 2012 / 2013</t>
  </si>
  <si>
    <t>Pokal 2012 / 2013</t>
  </si>
  <si>
    <t>BSG</t>
  </si>
  <si>
    <t>M</t>
  </si>
  <si>
    <t>RWTH  Aachen</t>
  </si>
  <si>
    <t>Finanzamt / AM 1</t>
  </si>
  <si>
    <t>markus.schmitz@ewv.de</t>
  </si>
  <si>
    <t>Manfred Jansen</t>
  </si>
  <si>
    <t>udo-stolberg@t-online.de</t>
  </si>
  <si>
    <t>majansen@unitybox.de</t>
  </si>
  <si>
    <t xml:space="preserve">Sieger Spiel  </t>
  </si>
  <si>
    <t xml:space="preserve">Sieger Spiel </t>
  </si>
  <si>
    <t>Pokalspiele ( 19.November 2012 - 22.November 2012 )</t>
  </si>
  <si>
    <t>Pokalspiele ( 7. Januar 2013   -   11. Januar 2013 )</t>
  </si>
  <si>
    <t>Pokalendspiel ( 11. März 2013   -   14. März 2013 )</t>
  </si>
  <si>
    <t>D1</t>
  </si>
  <si>
    <t>D2</t>
  </si>
  <si>
    <t>D3</t>
  </si>
  <si>
    <t xml:space="preserve">12-0 + 11-1 = 6-0 Punkte, 10-2 + 9-3 = 5 - 1 Punkte, 8 - 4 + 7-5 = 4 - 2 P sowie 6 - 6 = 3 Punkte </t>
  </si>
  <si>
    <t>zwischen</t>
  </si>
  <si>
    <t>Mannschaft ( A )</t>
  </si>
  <si>
    <t>und</t>
  </si>
  <si>
    <t>Mannschaft ( B )</t>
  </si>
  <si>
    <t>A</t>
  </si>
  <si>
    <t>X</t>
  </si>
  <si>
    <t>B</t>
  </si>
  <si>
    <t>Y</t>
  </si>
  <si>
    <t>C</t>
  </si>
  <si>
    <t>Z</t>
  </si>
  <si>
    <t>Ergebnis:</t>
  </si>
  <si>
    <t>Betriebssportverband Aachen E. V.</t>
  </si>
  <si>
    <t>Klasse A</t>
  </si>
  <si>
    <t>Punkte:</t>
  </si>
  <si>
    <t>Sätze:</t>
  </si>
  <si>
    <t>Sieger :</t>
  </si>
  <si>
    <t xml:space="preserve">Bemerkungen:  </t>
  </si>
  <si>
    <t>Spieler A1</t>
  </si>
  <si>
    <t>Spieler A3</t>
  </si>
  <si>
    <t>Spieler A2</t>
  </si>
  <si>
    <t>Spieler B1</t>
  </si>
  <si>
    <t>Spieler B2</t>
  </si>
  <si>
    <t>Spieler B3</t>
  </si>
  <si>
    <t>Ute</t>
  </si>
  <si>
    <t>Kolbatz</t>
  </si>
  <si>
    <t>6P</t>
  </si>
  <si>
    <t>5P</t>
  </si>
  <si>
    <t>4P</t>
  </si>
  <si>
    <t>3P</t>
  </si>
  <si>
    <t>2P</t>
  </si>
  <si>
    <t>1P</t>
  </si>
  <si>
    <t>0P</t>
  </si>
  <si>
    <t>H+</t>
  </si>
  <si>
    <t>H-</t>
  </si>
  <si>
    <t>A+</t>
  </si>
  <si>
    <t>A-</t>
  </si>
  <si>
    <t>summe</t>
  </si>
  <si>
    <t>Spielstand</t>
  </si>
  <si>
    <t>12 - 0</t>
  </si>
  <si>
    <t>10 - 2</t>
  </si>
  <si>
    <t>8 - 4</t>
  </si>
  <si>
    <t>6 - 6</t>
  </si>
  <si>
    <t>5 - 7</t>
  </si>
  <si>
    <t>3 - 9</t>
  </si>
  <si>
    <t>1 - 11</t>
  </si>
  <si>
    <t>Spiele</t>
  </si>
  <si>
    <t>11 - 1</t>
  </si>
  <si>
    <t>9 - 3</t>
  </si>
  <si>
    <t>7 - 5</t>
  </si>
  <si>
    <t>4 - 8</t>
  </si>
  <si>
    <t>2 - 10</t>
  </si>
  <si>
    <t>0 - 12</t>
  </si>
  <si>
    <t>6 - 0</t>
  </si>
  <si>
    <t>5 - 1</t>
  </si>
  <si>
    <t>4 - 2</t>
  </si>
  <si>
    <t>3 - 3</t>
  </si>
  <si>
    <t>2 - 4</t>
  </si>
  <si>
    <t>1 - 5</t>
  </si>
  <si>
    <t>0 - 6</t>
  </si>
  <si>
    <t>Turnhalle   Grundschule Barbarastrasse</t>
  </si>
  <si>
    <t>Klasse C</t>
  </si>
  <si>
    <t>Klasse B</t>
  </si>
  <si>
    <t>Winfried Lehmann   Abteistr.11   52066 Aachen</t>
  </si>
  <si>
    <t xml:space="preserve">winfriedlehmann@t-online.de </t>
  </si>
  <si>
    <t>Türk</t>
  </si>
  <si>
    <t>Supercupendspiel 2015</t>
  </si>
  <si>
    <t>Willecke</t>
  </si>
  <si>
    <t>Arnold</t>
  </si>
  <si>
    <t>Roman</t>
  </si>
  <si>
    <t>Gerhard</t>
  </si>
  <si>
    <t>Hahnbück</t>
  </si>
  <si>
    <t>Bordihn</t>
  </si>
  <si>
    <t>Kremer</t>
  </si>
  <si>
    <t>Hans-Grugo</t>
  </si>
  <si>
    <t>Elke</t>
  </si>
  <si>
    <t>Grümmer</t>
  </si>
  <si>
    <t>Je Meisterschafts- bzw Pokalspiel darf nur ein Gastspieler eingesetzt werden.</t>
  </si>
  <si>
    <t>Niesters</t>
  </si>
  <si>
    <t>Uwe</t>
  </si>
  <si>
    <t>Lipke</t>
  </si>
  <si>
    <t>Martin</t>
  </si>
  <si>
    <t>Kurth</t>
  </si>
  <si>
    <t>Wiemers</t>
  </si>
  <si>
    <t>Günther</t>
  </si>
  <si>
    <t>Winkelmann</t>
  </si>
  <si>
    <t>Sparla</t>
  </si>
  <si>
    <t>---  Sparte  Tischtennis  ---</t>
  </si>
  <si>
    <t>David</t>
  </si>
  <si>
    <t>Arz</t>
  </si>
  <si>
    <t>Boendgen - Baustoffe</t>
  </si>
  <si>
    <t>Winfried Lehmann          Abteistr.11          52066 Aachen</t>
  </si>
  <si>
    <t>Info und Adressen BSG`s</t>
  </si>
  <si>
    <t>Urkunde</t>
  </si>
  <si>
    <t>1. Platz</t>
  </si>
  <si>
    <t>Klasse - A</t>
  </si>
  <si>
    <t>In Anerkennung gewidmet</t>
  </si>
  <si>
    <r>
      <t>Betriebssport – Verband Aachen e. V. 1950</t>
    </r>
    <r>
      <rPr>
        <b/>
        <sz val="10"/>
        <color theme="1"/>
        <rFont val="Times New Roman"/>
        <family val="1"/>
      </rPr>
      <t xml:space="preserve"> </t>
    </r>
  </si>
  <si>
    <t>Der Vorstand</t>
  </si>
  <si>
    <t>Die Spartenleitung</t>
  </si>
  <si>
    <t>2. Platz</t>
  </si>
  <si>
    <t>3. Platz</t>
  </si>
  <si>
    <t>Klasse - C</t>
  </si>
  <si>
    <t>Klasse - B</t>
  </si>
  <si>
    <t>Meisterschaft  2016</t>
  </si>
  <si>
    <t>Aachen, 4. Dezember 2016</t>
  </si>
  <si>
    <t>Spielplan für die Saison</t>
  </si>
  <si>
    <t>Spielorte</t>
  </si>
  <si>
    <t>Turnhalle Luisenstrasse</t>
  </si>
  <si>
    <t>Turnhalle Barbarastraße</t>
  </si>
  <si>
    <t xml:space="preserve">     Finanzamt / Aachen Münchener   -   AMG / Allianz                 2 - 5</t>
  </si>
  <si>
    <t>Turnhalle  Barbarastraße</t>
  </si>
  <si>
    <t>Finanzamt / AM</t>
  </si>
  <si>
    <t>Bemerkungen:     Finanzamt / AM Krankheitsbedingt abgesagt</t>
  </si>
  <si>
    <t xml:space="preserve">                 EWV Enwor 1   -    Stadtverwaltung Aachen 1          1   -   4</t>
  </si>
  <si>
    <t xml:space="preserve">                        TTC Justiz Aachen 1   -    STAWAG                      2   -   4</t>
  </si>
  <si>
    <t xml:space="preserve">           AMG / Allianz  -   Finanzamt / Aachen Münchener          4   -   0</t>
  </si>
  <si>
    <t>Supercupendspiel 2017</t>
  </si>
  <si>
    <t>Donnerstag 15. Dezember 2017 17.30Uhr</t>
  </si>
  <si>
    <t>0157 85084000</t>
  </si>
  <si>
    <t>verlegte Spiele</t>
  </si>
  <si>
    <t>(A-Klasse)</t>
  </si>
  <si>
    <t>1.</t>
  </si>
  <si>
    <t>2.</t>
  </si>
  <si>
    <t>3.</t>
  </si>
  <si>
    <t>4.</t>
  </si>
  <si>
    <t>Der Spieler ist Mitglied der ihn einsetzenden Betriebssportgemeinschaft</t>
  </si>
  <si>
    <t>Der Spieler hat einen gültigen Spielerpaß des Betriebssportverbandes</t>
  </si>
  <si>
    <t>Der Spieler muß im Mannschaftsmeldebogen für die jeweilige Saison aufgeführt werden.</t>
  </si>
  <si>
    <t>Nach Abstimmung mit den übrigen Vorstandsmitgliedern ist der Einsatz von Gastspielern im</t>
  </si>
  <si>
    <t>Spielbetrieb des BSV Aachen, Sparte Tischtennis nur unter folgenden Voraussetzung möglich:</t>
  </si>
  <si>
    <t>Die Einsatz möglichkeit des Gastspieler richtet sich nach seiner Spielstärke</t>
  </si>
  <si>
    <t>Klasse A = max Bezirksliga</t>
  </si>
  <si>
    <t>Klasse B = max 2. Kreisklasse</t>
  </si>
  <si>
    <t>5.</t>
  </si>
  <si>
    <t>Je Meisterschaft- bzw Pokalspiel darf nur ein Gastspieler eingesetzt werden</t>
  </si>
  <si>
    <t>Elmar</t>
  </si>
  <si>
    <t>Schlebusch</t>
  </si>
  <si>
    <t>Staffelleiter: A  Klasse</t>
  </si>
  <si>
    <t>--------------------------------------------------------------------------------------------------------------------------------</t>
  </si>
  <si>
    <t xml:space="preserve">oder Spielberichte eingescannt und als Anhang (Format PDF, JPG, TIFF o.ä.) , Fax an:  </t>
  </si>
  <si>
    <t>Rüttgers</t>
  </si>
  <si>
    <t>Daniel</t>
  </si>
  <si>
    <t>Halle : Turnhalle Barbarastraße</t>
  </si>
  <si>
    <t>Savelsberg</t>
  </si>
  <si>
    <t>Joachim</t>
  </si>
  <si>
    <t>Gaede</t>
  </si>
  <si>
    <t>Turnhalle der Freien Waldorfschule Aachen</t>
  </si>
  <si>
    <t xml:space="preserve">Anton-Kurze-Allee 10  52064 Aachen
</t>
  </si>
  <si>
    <t>Kreuel</t>
  </si>
  <si>
    <t>Patrick</t>
  </si>
  <si>
    <t>Heinz</t>
  </si>
  <si>
    <t>Neuss</t>
  </si>
  <si>
    <t>Quadflieg</t>
  </si>
  <si>
    <t>Bernd</t>
  </si>
  <si>
    <t>Dreier - Mannschaft - System ( 9 Einzel , 3 Gewinnsätze, 5 Punkte )</t>
  </si>
  <si>
    <t>uwe.lipke@arcor.de</t>
  </si>
  <si>
    <r>
      <t xml:space="preserve">Staffelleiter: B  Klasse und </t>
    </r>
    <r>
      <rPr>
        <b/>
        <u/>
        <sz val="10"/>
        <rFont val="Times New Roman"/>
        <family val="1"/>
      </rPr>
      <t>Passstelle</t>
    </r>
  </si>
  <si>
    <t xml:space="preserve">Punkte </t>
  </si>
  <si>
    <t>0157-510 742 36</t>
  </si>
  <si>
    <t>Donnerstag</t>
  </si>
  <si>
    <t>Mittwoch</t>
  </si>
  <si>
    <t>Dienstag</t>
  </si>
  <si>
    <t>Montag</t>
  </si>
  <si>
    <t xml:space="preserve"> Aachen</t>
  </si>
  <si>
    <t>Turnhalle Luisenstraße</t>
  </si>
  <si>
    <t>Straße, Hausnummer</t>
  </si>
  <si>
    <t>PLZ , Ort :</t>
  </si>
  <si>
    <t>Tel. - privat - Dienstl. - Mobil</t>
  </si>
  <si>
    <t>E – Mail : privat - dienstl.</t>
  </si>
  <si>
    <t>1. Mannschaft :</t>
  </si>
  <si>
    <t>Mannschaftsführer :</t>
  </si>
  <si>
    <t>Spieltag :</t>
  </si>
  <si>
    <t xml:space="preserve">Spielzeit: </t>
  </si>
  <si>
    <t>17.30 Uhr</t>
  </si>
  <si>
    <t>Spielort :</t>
  </si>
  <si>
    <t>Turnhalle Barbarastr., Aachen</t>
  </si>
  <si>
    <t>Stellvertreter Mannschaftsführer</t>
  </si>
  <si>
    <t>0241-13385</t>
  </si>
  <si>
    <t>0174-8080300</t>
  </si>
  <si>
    <t>Vivien</t>
  </si>
  <si>
    <t>Frömbgens</t>
  </si>
  <si>
    <t>Udo  Meurer</t>
  </si>
  <si>
    <t>Reitmeisterweg 38</t>
  </si>
  <si>
    <t>Turnhalle Grundschule  Bischofstr. Stolberg - Büsbach</t>
  </si>
  <si>
    <t>Hans Willi  Tilly</t>
  </si>
  <si>
    <t>Markus  Schmitz</t>
  </si>
  <si>
    <t>2. Mannschaft :</t>
  </si>
  <si>
    <t>Winfried  Lehmann</t>
  </si>
  <si>
    <t>Abteistraße  11</t>
  </si>
  <si>
    <t>0172 2485629</t>
  </si>
  <si>
    <t xml:space="preserve">Staffelleiter: </t>
  </si>
  <si>
    <t>(B-Klasse)</t>
  </si>
  <si>
    <t>0157 51074236</t>
  </si>
  <si>
    <t>Klaus  Breidohr</t>
  </si>
  <si>
    <t>Haalerstr.74</t>
  </si>
  <si>
    <t>Lars  Bönnen</t>
  </si>
  <si>
    <t>02408-9456-3417</t>
  </si>
  <si>
    <t>0151-52657581</t>
  </si>
  <si>
    <t>lars.boennen@inform-software.com</t>
  </si>
  <si>
    <t>19:00Uhr</t>
  </si>
  <si>
    <t>Freie Waldorfschule Aachen, Anton-Kurze-Allee 10, 52064 Aachen</t>
  </si>
  <si>
    <t>Stelkens</t>
  </si>
  <si>
    <t>Haaken</t>
  </si>
  <si>
    <t>Brigitte</t>
  </si>
  <si>
    <t>Pinca</t>
  </si>
  <si>
    <t>Pauwelsstraße 30, 52074 Aachen</t>
  </si>
  <si>
    <t>Fuchs</t>
  </si>
  <si>
    <t>Costard</t>
  </si>
  <si>
    <t>Zwick</t>
  </si>
  <si>
    <t>Pichaczek</t>
  </si>
  <si>
    <t>Niemietz</t>
  </si>
  <si>
    <t>02451/4865959</t>
  </si>
  <si>
    <t>0241/9425-63204</t>
  </si>
  <si>
    <t>marcel-gruemmer@online.de</t>
  </si>
  <si>
    <t>Marcel.Gruemmer@vg-aachen.nrw.de</t>
  </si>
  <si>
    <t>Turnhalle Luisenstraße   Aachen</t>
  </si>
  <si>
    <t>0241/527460</t>
  </si>
  <si>
    <t>Lassen</t>
  </si>
  <si>
    <t>Hans-Peter</t>
  </si>
  <si>
    <t>Hansen</t>
  </si>
  <si>
    <t>Andrea</t>
  </si>
  <si>
    <t>Staffelleiterin:  B  Klasse</t>
  </si>
  <si>
    <t>Krings</t>
  </si>
  <si>
    <t>Rainer</t>
  </si>
  <si>
    <t>Pelzer</t>
  </si>
  <si>
    <t>Meisterschaft  2018</t>
  </si>
  <si>
    <t>Aachen, 4. Dezember 2018</t>
  </si>
  <si>
    <r>
      <t>Sieger</t>
    </r>
    <r>
      <rPr>
        <b/>
        <sz val="36"/>
        <color theme="1"/>
        <rFont val="Times New Roman"/>
        <family val="1"/>
      </rPr>
      <t xml:space="preserve"> </t>
    </r>
  </si>
  <si>
    <t>A-Klasse</t>
  </si>
  <si>
    <t>B-Klasse</t>
  </si>
  <si>
    <t>Peter Kablitz</t>
  </si>
  <si>
    <t>hans.tilly@t-online.de</t>
  </si>
  <si>
    <t>Andreas Dollhopf</t>
  </si>
  <si>
    <t>02408-9456-3348</t>
  </si>
  <si>
    <t>0151-52657544</t>
  </si>
  <si>
    <t>Stadtverwaltung Aachen</t>
  </si>
  <si>
    <t>Axel.Costard@mail.aachen.de</t>
  </si>
  <si>
    <t>TTC  Justiz Aachen</t>
  </si>
  <si>
    <t>A4</t>
  </si>
  <si>
    <t>0151-18206347</t>
  </si>
  <si>
    <t>h-p.hansen@factur.de</t>
  </si>
  <si>
    <t xml:space="preserve">Couven-Gymnasium Gymnastikhalle </t>
  </si>
  <si>
    <t>Nebeneingang Hohenstaufenallee Aachen</t>
  </si>
  <si>
    <t>Philipp</t>
  </si>
  <si>
    <t>Olaf</t>
  </si>
  <si>
    <t>Junker</t>
  </si>
  <si>
    <t>Dimitri</t>
  </si>
  <si>
    <t>Buchner</t>
  </si>
  <si>
    <t>Fiedler</t>
  </si>
  <si>
    <t>Achim</t>
  </si>
  <si>
    <t>Hain</t>
  </si>
  <si>
    <t>Masuch</t>
  </si>
  <si>
    <t>Strotmann</t>
  </si>
  <si>
    <t>Carsten</t>
  </si>
  <si>
    <t>Kranz</t>
  </si>
  <si>
    <t>Tanja</t>
  </si>
  <si>
    <t>Rombach</t>
  </si>
  <si>
    <t>TTC Justiz Aachen</t>
  </si>
  <si>
    <t>Spartenvorstand und Spruchkammer</t>
  </si>
  <si>
    <t>Spielfrei</t>
  </si>
  <si>
    <t>Meurer</t>
  </si>
  <si>
    <t>19:00 Uhr</t>
  </si>
  <si>
    <t>Arnd</t>
  </si>
  <si>
    <t>Aelmanns</t>
  </si>
  <si>
    <t>Peter</t>
  </si>
  <si>
    <t>Kablitz</t>
  </si>
  <si>
    <t>Tim</t>
  </si>
  <si>
    <t>Kowalke</t>
  </si>
  <si>
    <t>Nils</t>
  </si>
  <si>
    <t>Wernerus</t>
  </si>
  <si>
    <t>Finanzamt /Generali Deutschland</t>
  </si>
  <si>
    <t>ukoba@gmx.de</t>
  </si>
  <si>
    <t>BSG Aktiv e.V.</t>
  </si>
  <si>
    <t>andreas.dollhopf@inform-software.com</t>
  </si>
  <si>
    <t>Einzel</t>
  </si>
  <si>
    <t>Vorrunde</t>
  </si>
  <si>
    <t>Rückrunde</t>
  </si>
  <si>
    <t>gew.</t>
  </si>
  <si>
    <t>verl.</t>
  </si>
  <si>
    <t xml:space="preserve">                   </t>
  </si>
  <si>
    <t>Schmiz</t>
  </si>
  <si>
    <t xml:space="preserve"> </t>
  </si>
  <si>
    <t>Mehmet</t>
  </si>
  <si>
    <t>Altinten</t>
  </si>
  <si>
    <t>Hratzhelder</t>
  </si>
  <si>
    <t>Dimiti</t>
  </si>
  <si>
    <t>Willfried</t>
  </si>
  <si>
    <t>Niepel</t>
  </si>
  <si>
    <t>+</t>
  </si>
  <si>
    <t>Grzondziel</t>
  </si>
  <si>
    <t>Meisterschaft  2020</t>
  </si>
  <si>
    <t>Aachen, 4. Dezember 2020</t>
  </si>
  <si>
    <t>Pokal-Turnier 2020</t>
  </si>
  <si>
    <t>Aachen, 29. Oktober 2020</t>
  </si>
  <si>
    <t>Aachen, 30. September 2020</t>
  </si>
  <si>
    <t>Pokalendspiel 2020</t>
  </si>
  <si>
    <t>Donnerstag, 24.Oktober 2020 um 17.30 Uhr</t>
  </si>
  <si>
    <t>Montag, 30.September 2020 um 17.30 Uhr</t>
  </si>
  <si>
    <t>Montag 14. November 2020 17.15 Uhr</t>
  </si>
  <si>
    <t>B4</t>
  </si>
  <si>
    <t xml:space="preserve"> 52223  Stolberg</t>
  </si>
  <si>
    <t>Turnhalle : Luisenstraße</t>
  </si>
  <si>
    <t xml:space="preserve">Turnhalle : Barbarastraße  </t>
  </si>
  <si>
    <t>0241-5550123</t>
  </si>
  <si>
    <t>0157-72034823</t>
  </si>
  <si>
    <t>mja@boendgen.com</t>
  </si>
  <si>
    <t>Halle : Couven Gymnasium Gymnastikhalle</t>
  </si>
  <si>
    <t>01729205327</t>
  </si>
  <si>
    <t>dima54@outlook.de</t>
  </si>
  <si>
    <t>Am Schlosswald 3, 52351 Übach-Palenberg</t>
  </si>
  <si>
    <t>02451 4865959</t>
  </si>
  <si>
    <t>0152 0194 0818</t>
  </si>
  <si>
    <t>marcel.gruemmer@online.de</t>
  </si>
  <si>
    <t>marcel.gruemmer@vg-aachen.nrw.de</t>
  </si>
  <si>
    <t>Luisenstraße in Aachen</t>
  </si>
  <si>
    <t>0241 9425-63204</t>
  </si>
  <si>
    <t xml:space="preserve">                         Oberhaus</t>
  </si>
  <si>
    <t>Göbbels</t>
  </si>
  <si>
    <t>Hartmut</t>
  </si>
  <si>
    <r>
      <t>Alternativ</t>
    </r>
    <r>
      <rPr>
        <sz val="10"/>
        <rFont val="Arial"/>
        <family val="2"/>
      </rPr>
      <t xml:space="preserve"> können die Spielberichte eingescannt und als Anhang (Format PDF, JPG, TIFF o.ä.)</t>
    </r>
  </si>
  <si>
    <t>Tel. : Privat:0241 527460; Mobil: 0157 51074236</t>
  </si>
  <si>
    <t xml:space="preserve">am:   </t>
  </si>
  <si>
    <t>( MF = Mannschaftsführer  -  SV = Stellvertreter Mannschaftsführer - G = Gastspieler )</t>
  </si>
  <si>
    <t>G</t>
  </si>
  <si>
    <t>Jansen, Manfred</t>
  </si>
  <si>
    <t>Sporthalle GGS Weisweiler, Auf dem Drisch 28, 52249 Eschweiler</t>
  </si>
  <si>
    <t>Auf dem Drisch 28, 52249 Eschweiler</t>
  </si>
  <si>
    <t>Sporthalle STAWAG  Eingang Grüner Weg</t>
  </si>
  <si>
    <t xml:space="preserve">Pokalspiel 2023     Klasse:    </t>
  </si>
  <si>
    <t>Niesters,Axel</t>
  </si>
  <si>
    <t>Mittelstrasse 28</t>
  </si>
  <si>
    <t>axel.niesters@gmail.com</t>
  </si>
  <si>
    <t>Schriftverkehr :</t>
  </si>
  <si>
    <t>0241/9425 63204</t>
  </si>
  <si>
    <t>Axel Niesters</t>
  </si>
  <si>
    <t>01577-4762692</t>
  </si>
  <si>
    <t>Meurer, Udo</t>
  </si>
  <si>
    <t>0240292192</t>
  </si>
  <si>
    <t>015785084000</t>
  </si>
  <si>
    <t>0240227856</t>
  </si>
  <si>
    <t>015772034823</t>
  </si>
  <si>
    <t>19.00 Uhr</t>
  </si>
  <si>
    <t>Neumann, Udo</t>
  </si>
  <si>
    <t>0240283241</t>
  </si>
  <si>
    <t>017621673199</t>
  </si>
  <si>
    <t>Hans Tilly</t>
  </si>
  <si>
    <t>19.30 Uhr</t>
  </si>
  <si>
    <t>0170 248 8324</t>
  </si>
  <si>
    <t>Turnhalle Barbarastrstr.</t>
  </si>
  <si>
    <t>Markus Boßhammer</t>
  </si>
  <si>
    <t>02408 6398</t>
  </si>
  <si>
    <t>0241 88698300</t>
  </si>
  <si>
    <t>0172 4427168</t>
  </si>
  <si>
    <t>Costard, Axel</t>
  </si>
  <si>
    <t>Weberstr. 42</t>
  </si>
  <si>
    <t>52064 Aachen</t>
  </si>
  <si>
    <t>0241/4326077</t>
  </si>
  <si>
    <t>01711714504</t>
  </si>
  <si>
    <t>Willecke, Arnold</t>
  </si>
  <si>
    <t>0241 4326077</t>
  </si>
  <si>
    <t>Masuch, Dieter</t>
  </si>
  <si>
    <t>Bogenstrasse 38</t>
  </si>
  <si>
    <t>Hansen, Hans-Peter</t>
  </si>
  <si>
    <t>Universitätsklinikum RWTH Aachen</t>
  </si>
  <si>
    <t>Kablitz, Peter</t>
  </si>
  <si>
    <t>Schönauer Friede 180</t>
  </si>
  <si>
    <t>0241-14365</t>
  </si>
  <si>
    <t>163-7717504</t>
  </si>
  <si>
    <t>pkablitz@web.de</t>
  </si>
  <si>
    <t>Freitag</t>
  </si>
  <si>
    <t>BSG Aktiv</t>
  </si>
  <si>
    <t>Sporthalle GGS Weisweiler, Auf dem Drisch 28
  52249 Eschweiler</t>
  </si>
  <si>
    <t>Stolberg-Büsbach, Turnhalle Grundschule Bischofstr
 Zufahrt über "In der Dell"</t>
  </si>
  <si>
    <t>Universitätsklinikum RWTH Aachen, Physioraum
 am Aufzug A6 (über den B-Flur)</t>
  </si>
  <si>
    <t>Spielverlegungen sind nur mit Genehmigung des Staffelleiter 
und ein Info an winfriedlehmann@t-online.de.
Spiele können auch vorgezogen werden mit Einverständnis der anderen Mannschaft.</t>
  </si>
  <si>
    <t>Motte</t>
  </si>
  <si>
    <t>Furig</t>
  </si>
  <si>
    <t>Gussmann</t>
  </si>
  <si>
    <t>Jaroslaw</t>
  </si>
  <si>
    <t>Je Meisterschaftspiel darf nur ein Gastspieler eingesetzt werden.</t>
  </si>
  <si>
    <t>Schröder</t>
  </si>
  <si>
    <t>Honné</t>
  </si>
  <si>
    <t>Kremers</t>
  </si>
  <si>
    <t>vom Stein</t>
  </si>
  <si>
    <t>Simon</t>
  </si>
  <si>
    <t>Britta</t>
  </si>
  <si>
    <t>Hannes</t>
  </si>
  <si>
    <t>Dreier - Mannschaft - System ( 3 Doppel 3 Gewinnsätze , 9 Einzel , 3 Gewinnsätze )   Es sind alle Spiele zu spielen</t>
  </si>
  <si>
    <t>Universitätsklinikum RWTH Aachen, Physioraum,
 am Aufzug A6 (über den B-Flur)</t>
  </si>
  <si>
    <t>Stolberg-Büsbach, Turnhalle Grundschule Bischofstr.,
 Zufahrt über "In der Dell"</t>
  </si>
  <si>
    <t>16.00 Uhr</t>
  </si>
  <si>
    <t xml:space="preserve">Quadflieg </t>
  </si>
  <si>
    <t>Oberhaus</t>
  </si>
  <si>
    <t>Mohne</t>
  </si>
  <si>
    <t>Müller</t>
  </si>
  <si>
    <t>Kablitz-P</t>
  </si>
  <si>
    <t>Kablitz,S</t>
  </si>
  <si>
    <t>M,Jansen</t>
  </si>
  <si>
    <t>P,Jansen</t>
  </si>
  <si>
    <t>Harald</t>
  </si>
  <si>
    <t>Zillikens</t>
  </si>
  <si>
    <t>Schwalm</t>
  </si>
  <si>
    <t>Richard</t>
  </si>
  <si>
    <t>Ulf</t>
  </si>
  <si>
    <t>Bartek</t>
  </si>
  <si>
    <t>Die neue Spielzeit 2024 steht bevor und ich wünsche alle Mannschaften viel Erfolg.</t>
  </si>
  <si>
    <t>Tabelle A Klasse 2024</t>
  </si>
  <si>
    <t>Hinrunde 2024</t>
  </si>
  <si>
    <t>Tabelle B Klasse 2024</t>
  </si>
  <si>
    <t>Rückrunde 2024</t>
  </si>
  <si>
    <t>Spielberichte überwiesen an Axel, Ute 2024.</t>
  </si>
  <si>
    <t>Meldungen 2024</t>
  </si>
  <si>
    <t>Mannschaftsaufstellung  2024</t>
  </si>
  <si>
    <t>Meisterschaft   2024</t>
  </si>
  <si>
    <t>0177 6877924</t>
  </si>
  <si>
    <t>0241 942563204</t>
  </si>
  <si>
    <t>02405 419899</t>
  </si>
  <si>
    <t>bbreidohr@arcor.de</t>
  </si>
  <si>
    <t>17:30 Uhr</t>
  </si>
  <si>
    <t>0179 7213617</t>
  </si>
  <si>
    <t>Bilanz Klasse B   2024</t>
  </si>
  <si>
    <t>Bilanz Klasse A   2024</t>
  </si>
  <si>
    <t>Axel Niesters, Mittelstraße28, 52072 Aachen     Tel.:  Mobil: 0174 8080300;</t>
  </si>
  <si>
    <t xml:space="preserve">Alternativ können die Spielberichte eingescannt und als Anhang (Format PDF, JPG, TIFF o.ä.) an:  </t>
  </si>
  <si>
    <t>Es wird weiterhin  mit 3er Mannschaften gespielt.</t>
  </si>
  <si>
    <t>Alle Spiele sind auszutragen, 9 Einzel und 3 Doppel mit je drei Gewinnsätzen.</t>
  </si>
  <si>
    <t>Barteck</t>
  </si>
  <si>
    <t xml:space="preserve">Baron </t>
  </si>
  <si>
    <t>Heinrich</t>
  </si>
  <si>
    <t>Sporck</t>
  </si>
  <si>
    <t xml:space="preserve">                              Dieter</t>
  </si>
  <si>
    <t>Leo</t>
  </si>
  <si>
    <t>Die Einsatzmöglichkeiten von Gastspielern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</si>
</sst>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64" formatCode="_-* #,##0.00\ _€_-;\-* #,##0.00\ _€_-;_-* &quot;-&quot;??\ _€_-;_-@_-"/>
    <numFmt numFmtId="165" formatCode="d/\ mmm/\ yy"/>
    <numFmt numFmtId="166" formatCode="h:mm\ &quot;Uhr&quot;"/>
    <numFmt numFmtId="167" formatCode="0&quot;.&quot;"/>
    <numFmt numFmtId="168" formatCode="ddd/"/>
    <numFmt numFmtId="169" formatCode="&quot;Aachen, &quot;dd/mmm/yyyy"/>
    <numFmt numFmtId="170" formatCode="[$-407]d/\ mmm/\ yyyy;@"/>
    <numFmt numFmtId="171" formatCode="&quot;Aachen den, &quot;dd/mmmm/yyyy"/>
    <numFmt numFmtId="172" formatCode="[$-407]d/\ mmmm\ yyyy;@"/>
    <numFmt numFmtId="173" formatCode="0&quot;Woche 2019&quot;"/>
    <numFmt numFmtId="174" formatCode="[$-407]d/\ mmm/;@"/>
    <numFmt numFmtId="175" formatCode="0;[Red]0"/>
    <numFmt numFmtId="176" formatCode="0_ ;[Red]\-0\ "/>
    <numFmt numFmtId="177" formatCode="0&quot;. Kalenderwoche 2023&quot;"/>
    <numFmt numFmtId="178" formatCode="0&quot;Woche 2023&quot;"/>
    <numFmt numFmtId="179" formatCode="hh:mm\ &quot;Uhr&quot;"/>
    <numFmt numFmtId="180" formatCode="0&quot;. Kalenderwoche 2024&quot;"/>
  </numFmts>
  <fonts count="69" x14ac:knownFonts="1">
    <font>
      <sz val="10"/>
      <name val="Times New Roman"/>
    </font>
    <font>
      <b/>
      <sz val="10"/>
      <name val="Times New Roman"/>
      <family val="1"/>
    </font>
    <font>
      <b/>
      <sz val="12"/>
      <name val="Times New Roman"/>
      <family val="1"/>
    </font>
    <font>
      <u/>
      <sz val="10"/>
      <color indexed="12"/>
      <name val="Times New Roman"/>
      <family val="1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16"/>
      <name val="Times New Roman"/>
      <family val="1"/>
    </font>
    <font>
      <b/>
      <u val="double"/>
      <sz val="10"/>
      <name val="Times New Roman"/>
      <family val="1"/>
    </font>
    <font>
      <b/>
      <sz val="8"/>
      <name val="Times New Roman"/>
      <family val="1"/>
    </font>
    <font>
      <b/>
      <u val="singleAccounting"/>
      <sz val="12"/>
      <name val="Times New Roman"/>
      <family val="1"/>
    </font>
    <font>
      <sz val="10"/>
      <name val="Times New Roman"/>
      <family val="1"/>
    </font>
    <font>
      <b/>
      <sz val="11"/>
      <name val="Times New Roman"/>
      <family val="1"/>
    </font>
    <font>
      <b/>
      <sz val="18"/>
      <name val="Times New Roman"/>
      <family val="1"/>
    </font>
    <font>
      <b/>
      <sz val="20.5"/>
      <name val="Times New Roman"/>
      <family val="1"/>
    </font>
    <font>
      <sz val="10.5"/>
      <name val="Arial"/>
      <family val="2"/>
    </font>
    <font>
      <sz val="10.5"/>
      <name val="Times New Roman"/>
      <family val="1"/>
    </font>
    <font>
      <b/>
      <sz val="20"/>
      <name val="Times New Roman"/>
      <family val="1"/>
    </font>
    <font>
      <b/>
      <sz val="14"/>
      <name val="Edwardian Script ITC"/>
      <family val="4"/>
    </font>
    <font>
      <b/>
      <u/>
      <sz val="12"/>
      <name val="Times New Roman"/>
      <family val="1"/>
    </font>
    <font>
      <sz val="18"/>
      <name val="Times New Roman"/>
      <family val="1"/>
    </font>
    <font>
      <b/>
      <u/>
      <sz val="10"/>
      <name val="Times New Roman"/>
      <family val="1"/>
    </font>
    <font>
      <u/>
      <sz val="10"/>
      <name val="Times New Roman"/>
      <family val="1"/>
    </font>
    <font>
      <u/>
      <sz val="8"/>
      <name val="Times New Roman"/>
      <family val="1"/>
    </font>
    <font>
      <b/>
      <u/>
      <sz val="16"/>
      <name val="Times New Roman"/>
      <family val="1"/>
    </font>
    <font>
      <sz val="11"/>
      <name val="Times New Roman"/>
      <family val="1"/>
    </font>
    <font>
      <b/>
      <sz val="7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sz val="10"/>
      <color rgb="FF000000"/>
      <name val="Times New Roman"/>
      <family val="1"/>
    </font>
    <font>
      <b/>
      <u/>
      <sz val="8"/>
      <name val="Times New Roman"/>
      <family val="1"/>
    </font>
    <font>
      <b/>
      <u/>
      <sz val="10"/>
      <color theme="1"/>
      <name val="Times New Roman"/>
      <family val="1"/>
    </font>
    <font>
      <b/>
      <sz val="11"/>
      <color theme="1"/>
      <name val="Calibri"/>
      <family val="2"/>
      <scheme val="minor"/>
    </font>
    <font>
      <sz val="28"/>
      <color theme="0"/>
      <name val="Wide Latin"/>
      <family val="1"/>
    </font>
    <font>
      <b/>
      <sz val="28"/>
      <color theme="1"/>
      <name val="Times New Roman"/>
      <family val="1"/>
    </font>
    <font>
      <b/>
      <sz val="30"/>
      <color theme="1"/>
      <name val="Times New Roman"/>
      <family val="1"/>
    </font>
    <font>
      <b/>
      <sz val="26"/>
      <color theme="1"/>
      <name val="Times New Roman"/>
      <family val="1"/>
    </font>
    <font>
      <b/>
      <sz val="11"/>
      <color theme="1"/>
      <name val="Times New Roman"/>
      <family val="1"/>
    </font>
    <font>
      <b/>
      <sz val="14"/>
      <color theme="1"/>
      <name val="Times New Roman"/>
      <family val="1"/>
    </font>
    <font>
      <b/>
      <sz val="20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rgb="FFC00000"/>
      <name val="Times New Roman"/>
      <family val="1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Times New Roman"/>
      <family val="1"/>
    </font>
    <font>
      <sz val="10"/>
      <color theme="0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b/>
      <sz val="36"/>
      <color theme="1"/>
      <name val="Times New Roman"/>
      <family val="1"/>
    </font>
    <font>
      <b/>
      <sz val="24"/>
      <color theme="1"/>
      <name val="Times New Roman"/>
      <family val="1"/>
    </font>
    <font>
      <b/>
      <sz val="24"/>
      <name val="Times New Roman"/>
      <family val="1"/>
    </font>
    <font>
      <b/>
      <sz val="10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8"/>
      <color theme="1"/>
      <name val="Times New Roman"/>
      <family val="1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4"/>
      <name val="Arial"/>
      <family val="2"/>
    </font>
    <font>
      <b/>
      <u/>
      <sz val="12"/>
      <name val="Arial"/>
      <family val="2"/>
    </font>
    <font>
      <b/>
      <sz val="12"/>
      <color rgb="FFC00000"/>
      <name val="Times New Roman"/>
      <family val="1"/>
    </font>
    <font>
      <b/>
      <sz val="12"/>
      <name val="Calibri"/>
      <family val="2"/>
    </font>
    <font>
      <sz val="20"/>
      <name val="Times New Roman"/>
      <family val="1"/>
    </font>
    <font>
      <u/>
      <sz val="9"/>
      <color indexed="12"/>
      <name val="Times New Roman"/>
      <family val="1"/>
    </font>
    <font>
      <b/>
      <sz val="18"/>
      <color theme="1"/>
      <name val="Times New Roman"/>
      <family val="1"/>
    </font>
    <font>
      <sz val="11"/>
      <color theme="1"/>
      <name val="Times New Roman"/>
      <family val="2"/>
    </font>
    <font>
      <u/>
      <sz val="10"/>
      <color theme="1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5AEE1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EAEAEA"/>
        <bgColor indexed="64"/>
      </patternFill>
    </fill>
  </fills>
  <borders count="37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tted">
        <color auto="1"/>
      </bottom>
      <diagonal/>
    </border>
    <border>
      <left style="hair">
        <color auto="1"/>
      </left>
      <right style="hair">
        <color auto="1"/>
      </right>
      <top style="dotted">
        <color auto="1"/>
      </top>
      <bottom style="dotted">
        <color auto="1"/>
      </bottom>
      <diagonal/>
    </border>
    <border>
      <left style="hair">
        <color auto="1"/>
      </left>
      <right style="hair">
        <color auto="1"/>
      </right>
      <top style="dotted">
        <color auto="1"/>
      </top>
      <bottom style="thin">
        <color auto="1"/>
      </bottom>
      <diagonal/>
    </border>
    <border>
      <left style="hair">
        <color indexed="64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hair">
        <color indexed="64"/>
      </right>
      <top style="dotted">
        <color auto="1"/>
      </top>
      <bottom style="dotted">
        <color auto="1"/>
      </bottom>
      <diagonal/>
    </border>
    <border>
      <left style="hair">
        <color auto="1"/>
      </left>
      <right style="hair">
        <color auto="1"/>
      </right>
      <top style="dotted">
        <color auto="1"/>
      </top>
      <bottom style="double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hair">
        <color indexed="64"/>
      </left>
      <right/>
      <top style="thin">
        <color auto="1"/>
      </top>
      <bottom style="dotted">
        <color auto="1"/>
      </bottom>
      <diagonal/>
    </border>
    <border>
      <left/>
      <right/>
      <top style="thin">
        <color auto="1"/>
      </top>
      <bottom style="dotted">
        <color auto="1"/>
      </bottom>
      <diagonal/>
    </border>
    <border>
      <left/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/>
      <top style="dotted">
        <color auto="1"/>
      </top>
      <bottom style="thin">
        <color auto="1"/>
      </bottom>
      <diagonal/>
    </border>
    <border>
      <left/>
      <right style="hair">
        <color indexed="64"/>
      </right>
      <top style="dotted">
        <color auto="1"/>
      </top>
      <bottom style="thin">
        <color auto="1"/>
      </bottom>
      <diagonal/>
    </border>
    <border>
      <left/>
      <right/>
      <top style="dotted">
        <color auto="1"/>
      </top>
      <bottom style="thin">
        <color auto="1"/>
      </bottom>
      <diagonal/>
    </border>
    <border>
      <left/>
      <right style="thin">
        <color auto="1"/>
      </right>
      <top style="dotted">
        <color auto="1"/>
      </top>
      <bottom style="thin">
        <color auto="1"/>
      </bottom>
      <diagonal/>
    </border>
    <border>
      <left/>
      <right style="dotted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uble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double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uble">
        <color indexed="64"/>
      </bottom>
      <diagonal/>
    </border>
    <border>
      <left style="dotted">
        <color indexed="64"/>
      </left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uble">
        <color indexed="64"/>
      </top>
      <bottom style="double">
        <color indexed="64"/>
      </bottom>
      <diagonal/>
    </border>
    <border>
      <left style="dotted">
        <color indexed="64"/>
      </left>
      <right style="dotted">
        <color indexed="64"/>
      </right>
      <top style="double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n">
        <color auto="1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 style="thin">
        <color auto="1"/>
      </right>
      <top/>
      <bottom/>
      <diagonal/>
    </border>
    <border>
      <left style="double">
        <color auto="1"/>
      </left>
      <right style="hair">
        <color indexed="64"/>
      </right>
      <top style="dotted">
        <color auto="1"/>
      </top>
      <bottom style="dotted">
        <color auto="1"/>
      </bottom>
      <diagonal/>
    </border>
    <border>
      <left style="hair">
        <color indexed="64"/>
      </left>
      <right style="double">
        <color auto="1"/>
      </right>
      <top style="dotted">
        <color auto="1"/>
      </top>
      <bottom style="dotted">
        <color auto="1"/>
      </bottom>
      <diagonal/>
    </border>
    <border>
      <left style="double">
        <color auto="1"/>
      </left>
      <right/>
      <top style="dotted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dotted">
        <color auto="1"/>
      </top>
      <bottom style="double">
        <color auto="1"/>
      </bottom>
      <diagonal/>
    </border>
    <border>
      <left style="double">
        <color auto="1"/>
      </left>
      <right style="hair">
        <color auto="1"/>
      </right>
      <top style="dotted">
        <color auto="1"/>
      </top>
      <bottom style="double">
        <color auto="1"/>
      </bottom>
      <diagonal/>
    </border>
    <border>
      <left/>
      <right/>
      <top/>
      <bottom style="dotted">
        <color auto="1"/>
      </bottom>
      <diagonal/>
    </border>
    <border>
      <left/>
      <right/>
      <top style="dotted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hair">
        <color indexed="64"/>
      </right>
      <top style="thin">
        <color indexed="64"/>
      </top>
      <bottom style="dotted">
        <color auto="1"/>
      </bottom>
      <diagonal/>
    </border>
    <border>
      <left style="double">
        <color auto="1"/>
      </left>
      <right style="hair">
        <color auto="1"/>
      </right>
      <top/>
      <bottom style="dotted">
        <color auto="1"/>
      </bottom>
      <diagonal/>
    </border>
    <border>
      <left style="hair">
        <color auto="1"/>
      </left>
      <right style="hair">
        <color auto="1"/>
      </right>
      <top/>
      <bottom style="dotted">
        <color auto="1"/>
      </bottom>
      <diagonal/>
    </border>
    <border>
      <left/>
      <right style="double">
        <color auto="1"/>
      </right>
      <top/>
      <bottom style="dotted">
        <color auto="1"/>
      </bottom>
      <diagonal/>
    </border>
    <border>
      <left/>
      <right/>
      <top style="double">
        <color auto="1"/>
      </top>
      <bottom style="dotted">
        <color auto="1"/>
      </bottom>
      <diagonal/>
    </border>
    <border>
      <left/>
      <right/>
      <top style="dotted">
        <color auto="1"/>
      </top>
      <bottom style="double">
        <color auto="1"/>
      </bottom>
      <diagonal/>
    </border>
    <border>
      <left style="hair">
        <color indexed="64"/>
      </left>
      <right/>
      <top style="dotted">
        <color auto="1"/>
      </top>
      <bottom style="thin">
        <color auto="1"/>
      </bottom>
      <diagonal/>
    </border>
    <border>
      <left style="thin">
        <color auto="1"/>
      </left>
      <right style="hair">
        <color indexed="64"/>
      </right>
      <top style="dotted">
        <color auto="1"/>
      </top>
      <bottom style="dotted">
        <color auto="1"/>
      </bottom>
      <diagonal/>
    </border>
    <border>
      <left style="hair">
        <color indexed="64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/>
      <top style="dotted">
        <color auto="1"/>
      </top>
      <bottom/>
      <diagonal/>
    </border>
    <border>
      <left/>
      <right style="thin">
        <color auto="1"/>
      </right>
      <top style="dotted">
        <color auto="1"/>
      </top>
      <bottom/>
      <diagonal/>
    </border>
    <border>
      <left style="thin">
        <color auto="1"/>
      </left>
      <right/>
      <top/>
      <bottom style="double">
        <color indexed="64"/>
      </bottom>
      <diagonal/>
    </border>
    <border>
      <left/>
      <right style="thin">
        <color auto="1"/>
      </right>
      <top/>
      <bottom style="double">
        <color indexed="64"/>
      </bottom>
      <diagonal/>
    </border>
    <border>
      <left/>
      <right style="thin">
        <color auto="1"/>
      </right>
      <top style="double">
        <color indexed="64"/>
      </top>
      <bottom/>
      <diagonal/>
    </border>
    <border>
      <left style="hair">
        <color indexed="64"/>
      </left>
      <right style="thin">
        <color auto="1"/>
      </right>
      <top/>
      <bottom style="dotted">
        <color auto="1"/>
      </bottom>
      <diagonal/>
    </border>
    <border>
      <left style="thin">
        <color auto="1"/>
      </left>
      <right style="hair">
        <color auto="1"/>
      </right>
      <top style="dotted">
        <color auto="1"/>
      </top>
      <bottom style="double">
        <color auto="1"/>
      </bottom>
      <diagonal/>
    </border>
    <border>
      <left style="hair">
        <color indexed="64"/>
      </left>
      <right style="thin">
        <color auto="1"/>
      </right>
      <top style="dotted">
        <color auto="1"/>
      </top>
      <bottom style="double">
        <color indexed="64"/>
      </bottom>
      <diagonal/>
    </border>
    <border>
      <left style="thin">
        <color auto="1"/>
      </left>
      <right/>
      <top style="double">
        <color indexed="64"/>
      </top>
      <bottom/>
      <diagonal/>
    </border>
    <border>
      <left style="thin">
        <color auto="1"/>
      </left>
      <right style="hair">
        <color indexed="64"/>
      </right>
      <top style="thin">
        <color indexed="64"/>
      </top>
      <bottom style="dotted">
        <color auto="1"/>
      </bottom>
      <diagonal/>
    </border>
    <border>
      <left/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hair">
        <color indexed="64"/>
      </right>
      <top style="dotted">
        <color auto="1"/>
      </top>
      <bottom style="thin">
        <color auto="1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dotted">
        <color auto="1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double">
        <color auto="1"/>
      </left>
      <right/>
      <top/>
      <bottom style="dotted">
        <color auto="1"/>
      </bottom>
      <diagonal/>
    </border>
    <border>
      <left/>
      <right style="double">
        <color auto="1"/>
      </right>
      <top style="dotted">
        <color auto="1"/>
      </top>
      <bottom style="double">
        <color auto="1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double">
        <color auto="1"/>
      </top>
      <bottom style="dotted">
        <color auto="1"/>
      </bottom>
      <diagonal/>
    </border>
    <border>
      <left/>
      <right style="medium">
        <color indexed="64"/>
      </right>
      <top style="dotted">
        <color auto="1"/>
      </top>
      <bottom style="dotted">
        <color auto="1"/>
      </bottom>
      <diagonal/>
    </border>
    <border>
      <left/>
      <right style="medium">
        <color indexed="64"/>
      </right>
      <top style="dotted">
        <color auto="1"/>
      </top>
      <bottom style="double">
        <color auto="1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hair">
        <color indexed="64"/>
      </right>
      <top/>
      <bottom style="dotted">
        <color auto="1"/>
      </bottom>
      <diagonal/>
    </border>
    <border>
      <left style="hair">
        <color indexed="64"/>
      </left>
      <right/>
      <top/>
      <bottom style="dotted">
        <color auto="1"/>
      </bottom>
      <diagonal/>
    </border>
    <border>
      <left/>
      <right style="thin">
        <color auto="1"/>
      </right>
      <top/>
      <bottom style="dotted">
        <color auto="1"/>
      </bottom>
      <diagonal/>
    </border>
    <border>
      <left style="dotted">
        <color indexed="64"/>
      </left>
      <right/>
      <top/>
      <bottom style="thin">
        <color auto="1"/>
      </bottom>
      <diagonal/>
    </border>
    <border>
      <left/>
      <right style="dotted">
        <color indexed="64"/>
      </right>
      <top/>
      <bottom style="thin">
        <color auto="1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dotted">
        <color auto="1"/>
      </right>
      <top style="dotted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dotted">
        <color auto="1"/>
      </top>
      <bottom style="thin">
        <color auto="1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auto="1"/>
      </left>
      <right/>
      <top style="dotted">
        <color auto="1"/>
      </top>
      <bottom style="thin">
        <color auto="1"/>
      </bottom>
      <diagonal/>
    </border>
    <border>
      <left/>
      <right style="dotted">
        <color auto="1"/>
      </right>
      <top style="dotted">
        <color indexed="64"/>
      </top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dotted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indexed="64"/>
      </left>
      <right/>
      <top style="thin">
        <color auto="1"/>
      </top>
      <bottom style="double">
        <color auto="1"/>
      </bottom>
      <diagonal/>
    </border>
    <border>
      <left/>
      <right style="hair">
        <color indexed="64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dotted">
        <color indexed="64"/>
      </right>
      <top style="double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uble">
        <color indexed="64"/>
      </top>
      <bottom style="thin">
        <color indexed="64"/>
      </bottom>
      <diagonal/>
    </border>
    <border>
      <left style="dotted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uble">
        <color indexed="64"/>
      </top>
      <bottom/>
      <diagonal/>
    </border>
    <border>
      <left style="dotted">
        <color indexed="64"/>
      </left>
      <right style="dotted">
        <color indexed="64"/>
      </right>
      <top style="double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auto="1"/>
      </left>
      <right/>
      <top/>
      <bottom style="hair">
        <color auto="1"/>
      </bottom>
      <diagonal/>
    </border>
    <border>
      <left/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 style="double">
        <color auto="1"/>
      </right>
      <top style="hair">
        <color auto="1"/>
      </top>
      <bottom/>
      <diagonal/>
    </border>
    <border>
      <left style="double">
        <color auto="1"/>
      </left>
      <right/>
      <top style="dotted">
        <color auto="1"/>
      </top>
      <bottom style="mediumDashed">
        <color auto="1"/>
      </bottom>
      <diagonal/>
    </border>
    <border>
      <left/>
      <right/>
      <top style="dotted">
        <color auto="1"/>
      </top>
      <bottom style="mediumDashed">
        <color auto="1"/>
      </bottom>
      <diagonal/>
    </border>
    <border>
      <left style="double">
        <color auto="1"/>
      </left>
      <right style="dashed">
        <color auto="1"/>
      </right>
      <top style="dotted">
        <color auto="1"/>
      </top>
      <bottom style="mediumDashed">
        <color auto="1"/>
      </bottom>
      <diagonal/>
    </border>
    <border>
      <left style="dashed">
        <color auto="1"/>
      </left>
      <right style="dashed">
        <color auto="1"/>
      </right>
      <top style="dotted">
        <color auto="1"/>
      </top>
      <bottom style="mediumDashed">
        <color auto="1"/>
      </bottom>
      <diagonal/>
    </border>
    <border>
      <left style="dashed">
        <color auto="1"/>
      </left>
      <right style="double">
        <color auto="1"/>
      </right>
      <top style="dotted">
        <color auto="1"/>
      </top>
      <bottom style="mediumDashed">
        <color auto="1"/>
      </bottom>
      <diagonal/>
    </border>
    <border>
      <left style="double">
        <color auto="1"/>
      </left>
      <right style="hair">
        <color auto="1"/>
      </right>
      <top style="dotted">
        <color auto="1"/>
      </top>
      <bottom style="mediumDashed">
        <color auto="1"/>
      </bottom>
      <diagonal/>
    </border>
    <border>
      <left style="hair">
        <color auto="1"/>
      </left>
      <right style="hair">
        <color auto="1"/>
      </right>
      <top style="dotted">
        <color auto="1"/>
      </top>
      <bottom style="mediumDashed">
        <color auto="1"/>
      </bottom>
      <diagonal/>
    </border>
    <border>
      <left style="hair">
        <color auto="1"/>
      </left>
      <right style="double">
        <color auto="1"/>
      </right>
      <top style="dotted">
        <color auto="1"/>
      </top>
      <bottom style="mediumDashed">
        <color auto="1"/>
      </bottom>
      <diagonal/>
    </border>
    <border>
      <left style="hair">
        <color auto="1"/>
      </left>
      <right/>
      <top style="dotted">
        <color auto="1"/>
      </top>
      <bottom style="mediumDashed">
        <color auto="1"/>
      </bottom>
      <diagonal/>
    </border>
    <border>
      <left/>
      <right style="double">
        <color auto="1"/>
      </right>
      <top style="dotted">
        <color auto="1"/>
      </top>
      <bottom style="mediumDashed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hair">
        <color auto="1"/>
      </left>
      <right style="double">
        <color auto="1"/>
      </right>
      <top/>
      <bottom style="dotted">
        <color auto="1"/>
      </bottom>
      <diagonal/>
    </border>
    <border>
      <left style="double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dashed">
        <color auto="1"/>
      </top>
      <bottom style="hair">
        <color auto="1"/>
      </bottom>
      <diagonal/>
    </border>
    <border>
      <left/>
      <right/>
      <top style="dashed">
        <color auto="1"/>
      </top>
      <bottom style="hair">
        <color auto="1"/>
      </bottom>
      <diagonal/>
    </border>
    <border>
      <left/>
      <right style="double">
        <color auto="1"/>
      </right>
      <top style="dashed">
        <color auto="1"/>
      </top>
      <bottom style="hair">
        <color auto="1"/>
      </bottom>
      <diagonal/>
    </border>
    <border>
      <left style="double">
        <color auto="1"/>
      </left>
      <right/>
      <top style="dashed">
        <color auto="1"/>
      </top>
      <bottom style="hair">
        <color auto="1"/>
      </bottom>
      <diagonal/>
    </border>
    <border>
      <left/>
      <right style="thin">
        <color auto="1"/>
      </right>
      <top style="dashed">
        <color auto="1"/>
      </top>
      <bottom style="hair">
        <color auto="1"/>
      </bottom>
      <diagonal/>
    </border>
    <border>
      <left style="double">
        <color auto="1"/>
      </left>
      <right/>
      <top style="dashed">
        <color auto="1"/>
      </top>
      <bottom style="double">
        <color auto="1"/>
      </bottom>
      <diagonal/>
    </border>
    <border>
      <left/>
      <right/>
      <top style="dashed">
        <color auto="1"/>
      </top>
      <bottom style="double">
        <color auto="1"/>
      </bottom>
      <diagonal/>
    </border>
    <border>
      <left/>
      <right style="thin">
        <color auto="1"/>
      </right>
      <top style="dashed">
        <color auto="1"/>
      </top>
      <bottom style="double">
        <color auto="1"/>
      </bottom>
      <diagonal/>
    </border>
    <border>
      <left style="thin">
        <color auto="1"/>
      </left>
      <right/>
      <top style="dashed">
        <color auto="1"/>
      </top>
      <bottom style="double">
        <color auto="1"/>
      </bottom>
      <diagonal/>
    </border>
    <border>
      <left/>
      <right style="double">
        <color auto="1"/>
      </right>
      <top style="dashed">
        <color auto="1"/>
      </top>
      <bottom style="double">
        <color auto="1"/>
      </bottom>
      <diagonal/>
    </border>
    <border>
      <left style="double">
        <color auto="1"/>
      </left>
      <right/>
      <top style="hair">
        <color auto="1"/>
      </top>
      <bottom style="double">
        <color auto="1"/>
      </bottom>
      <diagonal/>
    </border>
    <border>
      <left/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/>
      <top style="hair">
        <color auto="1"/>
      </top>
      <bottom style="double">
        <color auto="1"/>
      </bottom>
      <diagonal/>
    </border>
    <border>
      <left/>
      <right/>
      <top style="hair">
        <color auto="1"/>
      </top>
      <bottom style="double">
        <color auto="1"/>
      </bottom>
      <diagonal/>
    </border>
    <border>
      <left/>
      <right style="double">
        <color auto="1"/>
      </right>
      <top style="hair">
        <color auto="1"/>
      </top>
      <bottom style="double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double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dotted">
        <color auto="1"/>
      </top>
      <bottom style="mediumDash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mediumDashed">
        <color auto="1"/>
      </bottom>
      <diagonal/>
    </border>
    <border>
      <left/>
      <right style="dotted">
        <color auto="1"/>
      </right>
      <top style="dotted">
        <color auto="1"/>
      </top>
      <bottom style="mediumDashed">
        <color auto="1"/>
      </bottom>
      <diagonal/>
    </border>
    <border>
      <left style="dotted">
        <color auto="1"/>
      </left>
      <right style="hair">
        <color auto="1"/>
      </right>
      <top style="dotted">
        <color auto="1"/>
      </top>
      <bottom style="mediumDashed">
        <color auto="1"/>
      </bottom>
      <diagonal/>
    </border>
    <border>
      <left style="double">
        <color auto="1"/>
      </left>
      <right/>
      <top style="dashed">
        <color auto="1"/>
      </top>
      <bottom style="dotted">
        <color auto="1"/>
      </bottom>
      <diagonal/>
    </border>
    <border>
      <left/>
      <right/>
      <top style="dashed">
        <color auto="1"/>
      </top>
      <bottom style="dotted">
        <color auto="1"/>
      </bottom>
      <diagonal/>
    </border>
    <border>
      <left/>
      <right style="thin">
        <color auto="1"/>
      </right>
      <top style="dashed">
        <color auto="1"/>
      </top>
      <bottom style="dotted">
        <color auto="1"/>
      </bottom>
      <diagonal/>
    </border>
    <border>
      <left style="thin">
        <color auto="1"/>
      </left>
      <right/>
      <top style="dashed">
        <color auto="1"/>
      </top>
      <bottom style="dotted">
        <color auto="1"/>
      </bottom>
      <diagonal/>
    </border>
    <border>
      <left/>
      <right style="double">
        <color auto="1"/>
      </right>
      <top style="dashed">
        <color auto="1"/>
      </top>
      <bottom style="dotted">
        <color auto="1"/>
      </bottom>
      <diagonal/>
    </border>
    <border>
      <left style="double">
        <color auto="1"/>
      </left>
      <right/>
      <top style="hair">
        <color auto="1"/>
      </top>
      <bottom style="dotted">
        <color auto="1"/>
      </bottom>
      <diagonal/>
    </border>
    <border>
      <left/>
      <right style="thin">
        <color auto="1"/>
      </right>
      <top style="hair">
        <color auto="1"/>
      </top>
      <bottom style="dotted">
        <color auto="1"/>
      </bottom>
      <diagonal/>
    </border>
    <border>
      <left style="thin">
        <color auto="1"/>
      </left>
      <right/>
      <top style="hair">
        <color auto="1"/>
      </top>
      <bottom style="dotted">
        <color auto="1"/>
      </bottom>
      <diagonal/>
    </border>
    <border>
      <left/>
      <right/>
      <top style="hair">
        <color auto="1"/>
      </top>
      <bottom style="dotted">
        <color auto="1"/>
      </bottom>
      <diagonal/>
    </border>
    <border>
      <left/>
      <right style="double">
        <color auto="1"/>
      </right>
      <top style="hair">
        <color auto="1"/>
      </top>
      <bottom style="dotted">
        <color auto="1"/>
      </bottom>
      <diagonal/>
    </border>
    <border>
      <left/>
      <right style="thin">
        <color auto="1"/>
      </right>
      <top style="dotted">
        <color auto="1"/>
      </top>
      <bottom style="double">
        <color auto="1"/>
      </bottom>
      <diagonal/>
    </border>
    <border>
      <left style="thin">
        <color auto="1"/>
      </left>
      <right/>
      <top style="dotted">
        <color auto="1"/>
      </top>
      <bottom style="double">
        <color auto="1"/>
      </bottom>
      <diagonal/>
    </border>
    <border>
      <left style="double">
        <color auto="1"/>
      </left>
      <right/>
      <top style="mediumDashed">
        <color auto="1"/>
      </top>
      <bottom style="hair">
        <color auto="1"/>
      </bottom>
      <diagonal/>
    </border>
    <border>
      <left/>
      <right/>
      <top style="mediumDashed">
        <color auto="1"/>
      </top>
      <bottom style="hair">
        <color auto="1"/>
      </bottom>
      <diagonal/>
    </border>
    <border>
      <left/>
      <right style="thin">
        <color auto="1"/>
      </right>
      <top style="mediumDashed">
        <color auto="1"/>
      </top>
      <bottom style="hair">
        <color auto="1"/>
      </bottom>
      <diagonal/>
    </border>
    <border>
      <left style="thin">
        <color auto="1"/>
      </left>
      <right/>
      <top style="mediumDashed">
        <color auto="1"/>
      </top>
      <bottom style="hair">
        <color auto="1"/>
      </bottom>
      <diagonal/>
    </border>
    <border>
      <left/>
      <right style="double">
        <color auto="1"/>
      </right>
      <top style="mediumDashed">
        <color auto="1"/>
      </top>
      <bottom style="hair">
        <color auto="1"/>
      </bottom>
      <diagonal/>
    </border>
    <border>
      <left style="double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thin">
        <color auto="1"/>
      </right>
      <top style="dashed">
        <color auto="1"/>
      </top>
      <bottom/>
      <diagonal/>
    </border>
    <border>
      <left style="thin">
        <color auto="1"/>
      </left>
      <right/>
      <top style="dashed">
        <color auto="1"/>
      </top>
      <bottom/>
      <diagonal/>
    </border>
    <border>
      <left/>
      <right style="double">
        <color auto="1"/>
      </right>
      <top style="dashed">
        <color auto="1"/>
      </top>
      <bottom/>
      <diagonal/>
    </border>
    <border>
      <left style="double">
        <color auto="1"/>
      </left>
      <right style="hair">
        <color auto="1"/>
      </right>
      <top/>
      <bottom/>
      <diagonal/>
    </border>
    <border>
      <left style="hair">
        <color auto="1"/>
      </left>
      <right style="double">
        <color auto="1"/>
      </right>
      <top/>
      <bottom/>
      <diagonal/>
    </border>
    <border>
      <left style="double">
        <color auto="1"/>
      </left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 style="thin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/>
      <top style="dashed">
        <color auto="1"/>
      </top>
      <bottom style="dashed">
        <color auto="1"/>
      </bottom>
      <diagonal/>
    </border>
    <border>
      <left/>
      <right style="double">
        <color auto="1"/>
      </right>
      <top style="dashed">
        <color auto="1"/>
      </top>
      <bottom style="dashed">
        <color auto="1"/>
      </bottom>
      <diagonal/>
    </border>
    <border>
      <left style="double">
        <color auto="1"/>
      </left>
      <right/>
      <top style="dotted">
        <color auto="1"/>
      </top>
      <bottom style="dotted">
        <color auto="1"/>
      </bottom>
      <diagonal/>
    </border>
    <border>
      <left style="thin">
        <color auto="1"/>
      </left>
      <right/>
      <top style="dotted">
        <color auto="1"/>
      </top>
      <bottom style="dotted">
        <color auto="1"/>
      </bottom>
      <diagonal/>
    </border>
    <border>
      <left/>
      <right style="double">
        <color auto="1"/>
      </right>
      <top style="dotted">
        <color auto="1"/>
      </top>
      <bottom style="dotted">
        <color auto="1"/>
      </bottom>
      <diagonal/>
    </border>
    <border>
      <left style="double">
        <color auto="1"/>
      </left>
      <right/>
      <top/>
      <bottom style="mediumDashed">
        <color auto="1"/>
      </bottom>
      <diagonal/>
    </border>
    <border>
      <left/>
      <right/>
      <top/>
      <bottom style="mediumDashed">
        <color auto="1"/>
      </bottom>
      <diagonal/>
    </border>
    <border>
      <left style="double">
        <color auto="1"/>
      </left>
      <right/>
      <top style="hair">
        <color auto="1"/>
      </top>
      <bottom style="mediumDashed">
        <color auto="1"/>
      </bottom>
      <diagonal/>
    </border>
    <border>
      <left/>
      <right/>
      <top style="hair">
        <color auto="1"/>
      </top>
      <bottom style="mediumDashed">
        <color auto="1"/>
      </bottom>
      <diagonal/>
    </border>
    <border>
      <left/>
      <right style="dashed">
        <color auto="1"/>
      </right>
      <top style="hair">
        <color auto="1"/>
      </top>
      <bottom style="mediumDashed">
        <color auto="1"/>
      </bottom>
      <diagonal/>
    </border>
    <border>
      <left style="dashed">
        <color auto="1"/>
      </left>
      <right/>
      <top style="hair">
        <color auto="1"/>
      </top>
      <bottom style="mediumDashed">
        <color auto="1"/>
      </bottom>
      <diagonal/>
    </border>
    <border>
      <left/>
      <right style="double">
        <color auto="1"/>
      </right>
      <top style="hair">
        <color auto="1"/>
      </top>
      <bottom style="mediumDashed">
        <color auto="1"/>
      </bottom>
      <diagonal/>
    </border>
    <border>
      <left style="double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/>
      <top style="dotted">
        <color auto="1"/>
      </top>
      <bottom style="mediumDashed">
        <color auto="1"/>
      </bottom>
      <diagonal/>
    </border>
    <border>
      <left/>
      <right style="double">
        <color auto="1"/>
      </right>
      <top style="dotted">
        <color auto="1"/>
      </top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 style="hair">
        <color auto="1"/>
      </bottom>
      <diagonal/>
    </border>
    <border>
      <left/>
      <right/>
      <top style="double">
        <color auto="1"/>
      </top>
      <bottom style="hair">
        <color auto="1"/>
      </bottom>
      <diagonal/>
    </border>
    <border>
      <left/>
      <right style="double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/>
      <top style="double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hair">
        <color auto="1"/>
      </right>
      <top style="mediumDashed">
        <color auto="1"/>
      </top>
      <bottom style="dotted">
        <color auto="1"/>
      </bottom>
      <diagonal/>
    </border>
    <border>
      <left style="thin">
        <color indexed="64"/>
      </left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tted">
        <color indexed="64"/>
      </right>
      <top style="double">
        <color indexed="64"/>
      </top>
      <bottom style="double">
        <color indexed="64"/>
      </bottom>
      <diagonal/>
    </border>
    <border>
      <left style="dotted">
        <color indexed="64"/>
      </left>
      <right/>
      <top style="dotted">
        <color indexed="64"/>
      </top>
      <bottom style="double">
        <color indexed="64"/>
      </bottom>
      <diagonal/>
    </border>
    <border>
      <left/>
      <right style="dotted">
        <color indexed="64"/>
      </right>
      <top style="dotted">
        <color indexed="64"/>
      </top>
      <bottom style="double">
        <color indexed="64"/>
      </bottom>
      <diagonal/>
    </border>
    <border>
      <left/>
      <right style="dotted">
        <color indexed="64"/>
      </right>
      <top style="double">
        <color indexed="64"/>
      </top>
      <bottom style="thin">
        <color indexed="64"/>
      </bottom>
      <diagonal/>
    </border>
    <border>
      <left style="dotted">
        <color indexed="64"/>
      </left>
      <right/>
      <top/>
      <bottom style="double">
        <color indexed="64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 style="hair">
        <color auto="1"/>
      </left>
      <right style="thin">
        <color auto="1"/>
      </right>
      <top style="dotted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/>
      <bottom style="mediumDashed">
        <color auto="1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tted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tted">
        <color auto="1"/>
      </bottom>
      <diagonal/>
    </border>
    <border>
      <left/>
      <right/>
      <top style="thin">
        <color auto="1"/>
      </top>
      <bottom style="dotted">
        <color auto="1"/>
      </bottom>
      <diagonal/>
    </border>
    <border>
      <left/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auto="1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auto="1"/>
      </right>
      <top style="dotted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hair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hair">
        <color auto="1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double">
        <color indexed="64"/>
      </top>
      <bottom style="thin">
        <color indexed="8"/>
      </bottom>
      <diagonal/>
    </border>
    <border>
      <left/>
      <right style="thin">
        <color indexed="64"/>
      </right>
      <top style="double">
        <color indexed="64"/>
      </top>
      <bottom style="thin">
        <color indexed="8"/>
      </bottom>
      <diagonal/>
    </border>
    <border>
      <left style="dotted">
        <color indexed="64"/>
      </left>
      <right style="dotted">
        <color indexed="64"/>
      </right>
      <top style="double">
        <color indexed="64"/>
      </top>
      <bottom style="hair">
        <color indexed="64"/>
      </bottom>
      <diagonal/>
    </border>
    <border>
      <left style="dotted">
        <color indexed="64"/>
      </left>
      <right style="double">
        <color auto="1"/>
      </right>
      <top style="double">
        <color indexed="64"/>
      </top>
      <bottom style="hair">
        <color indexed="64"/>
      </bottom>
      <diagonal/>
    </border>
    <border>
      <left style="dotted">
        <color indexed="64"/>
      </left>
      <right style="double">
        <color auto="1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double">
        <color auto="1"/>
      </bottom>
      <diagonal/>
    </border>
    <border>
      <left style="dotted">
        <color indexed="64"/>
      </left>
      <right style="double">
        <color auto="1"/>
      </right>
      <top style="hair">
        <color indexed="64"/>
      </top>
      <bottom style="double">
        <color auto="1"/>
      </bottom>
      <diagonal/>
    </border>
    <border>
      <left style="double">
        <color auto="1"/>
      </left>
      <right style="dotted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dotted">
        <color auto="1"/>
      </right>
      <top style="hair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indexed="64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tted">
        <color auto="1"/>
      </right>
      <top style="double">
        <color auto="1"/>
      </top>
      <bottom style="hair">
        <color auto="1"/>
      </bottom>
      <diagonal/>
    </border>
    <border>
      <left style="dotted">
        <color auto="1"/>
      </left>
      <right style="dotted">
        <color auto="1"/>
      </right>
      <top style="double">
        <color auto="1"/>
      </top>
      <bottom style="hair">
        <color auto="1"/>
      </bottom>
      <diagonal/>
    </border>
    <border>
      <left style="dotted">
        <color auto="1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auto="1"/>
      </left>
      <right style="hair">
        <color auto="1"/>
      </right>
      <top style="double">
        <color indexed="64"/>
      </top>
      <bottom style="double">
        <color indexed="64"/>
      </bottom>
      <diagonal/>
    </border>
    <border>
      <left style="hair">
        <color auto="1"/>
      </left>
      <right style="hair">
        <color auto="1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auto="1"/>
      </right>
      <top style="double">
        <color indexed="64"/>
      </top>
      <bottom style="double">
        <color indexed="64"/>
      </bottom>
      <diagonal/>
    </border>
    <border>
      <left style="thin">
        <color auto="1"/>
      </left>
      <right style="hair">
        <color indexed="64"/>
      </right>
      <top style="dotted">
        <color auto="1"/>
      </top>
      <bottom style="mediumDashed">
        <color auto="1"/>
      </bottom>
      <diagonal/>
    </border>
    <border>
      <left style="hair">
        <color indexed="64"/>
      </left>
      <right style="thin">
        <color auto="1"/>
      </right>
      <top style="dotted">
        <color auto="1"/>
      </top>
      <bottom style="mediumDashed">
        <color auto="1"/>
      </bottom>
      <diagonal/>
    </border>
    <border>
      <left style="hair">
        <color indexed="64"/>
      </left>
      <right style="hair">
        <color indexed="64"/>
      </right>
      <top style="mediumDashed">
        <color auto="1"/>
      </top>
      <bottom style="dotted">
        <color auto="1"/>
      </bottom>
      <diagonal/>
    </border>
    <border>
      <left style="hair">
        <color indexed="64"/>
      </left>
      <right style="thin">
        <color auto="1"/>
      </right>
      <top style="mediumDashed">
        <color auto="1"/>
      </top>
      <bottom style="dotted">
        <color auto="1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auto="1"/>
      </left>
      <right/>
      <top style="thin">
        <color auto="1"/>
      </top>
      <bottom style="mediumDashed">
        <color auto="1"/>
      </bottom>
      <diagonal/>
    </border>
    <border>
      <left/>
      <right/>
      <top style="thin">
        <color auto="1"/>
      </top>
      <bottom style="mediumDashed">
        <color auto="1"/>
      </bottom>
      <diagonal/>
    </border>
    <border>
      <left/>
      <right style="double">
        <color auto="1"/>
      </right>
      <top style="thin">
        <color auto="1"/>
      </top>
      <bottom style="mediumDashed">
        <color auto="1"/>
      </bottom>
      <diagonal/>
    </border>
    <border>
      <left style="double">
        <color auto="1"/>
      </left>
      <right/>
      <top style="mediumDashed">
        <color auto="1"/>
      </top>
      <bottom/>
      <diagonal/>
    </border>
    <border>
      <left/>
      <right/>
      <top style="mediumDashed">
        <color auto="1"/>
      </top>
      <bottom/>
      <diagonal/>
    </border>
    <border>
      <left/>
      <right style="double">
        <color auto="1"/>
      </right>
      <top style="mediumDashed">
        <color auto="1"/>
      </top>
      <bottom/>
      <diagonal/>
    </border>
    <border>
      <left/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hair">
        <color indexed="64"/>
      </right>
      <top style="thin">
        <color auto="1"/>
      </top>
      <bottom style="dotted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dotted">
        <color auto="1"/>
      </bottom>
      <diagonal/>
    </border>
    <border>
      <left style="hair">
        <color indexed="64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auto="1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auto="1"/>
      </top>
      <bottom style="dotted">
        <color auto="1"/>
      </bottom>
      <diagonal/>
    </border>
    <border>
      <left style="double">
        <color indexed="64"/>
      </left>
      <right style="hair">
        <color auto="1"/>
      </right>
      <top style="thin">
        <color auto="1"/>
      </top>
      <bottom style="dotted">
        <color auto="1"/>
      </bottom>
      <diagonal/>
    </border>
    <border>
      <left style="double">
        <color indexed="64"/>
      </left>
      <right style="hair">
        <color auto="1"/>
      </right>
      <top style="dotted">
        <color auto="1"/>
      </top>
      <bottom style="thin">
        <color auto="1"/>
      </bottom>
      <diagonal/>
    </border>
    <border>
      <left style="thin">
        <color auto="1"/>
      </left>
      <right/>
      <top/>
      <bottom style="dotted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dashed">
        <color auto="1"/>
      </right>
      <top style="dotted">
        <color auto="1"/>
      </top>
      <bottom style="mediumDashed">
        <color auto="1"/>
      </bottom>
      <diagonal/>
    </border>
    <border>
      <left style="dashed">
        <color auto="1"/>
      </left>
      <right/>
      <top style="dotted">
        <color auto="1"/>
      </top>
      <bottom style="mediumDashed">
        <color auto="1"/>
      </bottom>
      <diagonal/>
    </border>
    <border>
      <left/>
      <right style="hair">
        <color auto="1"/>
      </right>
      <top style="thin">
        <color auto="1"/>
      </top>
      <bottom style="mediumDashed">
        <color auto="1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hair">
        <color indexed="8"/>
      </right>
      <top style="thin">
        <color indexed="8"/>
      </top>
      <bottom style="thin">
        <color indexed="8"/>
      </bottom>
      <diagonal/>
    </border>
  </borders>
  <cellStyleXfs count="6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164" fontId="27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67" fillId="0" borderId="0"/>
    <xf numFmtId="0" fontId="68" fillId="0" borderId="0" applyNumberFormat="0" applyFill="0" applyBorder="0" applyAlignment="0" applyProtection="0">
      <alignment vertical="top"/>
      <protection locked="0"/>
    </xf>
  </cellStyleXfs>
  <cellXfs count="1724">
    <xf numFmtId="0" fontId="0" fillId="0" borderId="0" xfId="0"/>
    <xf numFmtId="0" fontId="4" fillId="0" borderId="0" xfId="0" applyFont="1"/>
    <xf numFmtId="0" fontId="4" fillId="0" borderId="1" xfId="0" applyFont="1" applyBorder="1" applyAlignment="1">
      <alignment horizontal="center"/>
    </xf>
    <xf numFmtId="49" fontId="4" fillId="0" borderId="1" xfId="0" applyNumberFormat="1" applyFont="1" applyBorder="1" applyAlignment="1">
      <alignment horizontal="center"/>
    </xf>
    <xf numFmtId="166" fontId="4" fillId="0" borderId="2" xfId="0" applyNumberFormat="1" applyFont="1" applyBorder="1" applyAlignment="1">
      <alignment horizontal="center"/>
    </xf>
    <xf numFmtId="0" fontId="4" fillId="0" borderId="2" xfId="0" applyFont="1" applyBorder="1"/>
    <xf numFmtId="49" fontId="4" fillId="0" borderId="2" xfId="0" applyNumberFormat="1" applyFont="1" applyBorder="1" applyAlignment="1">
      <alignment horizontal="center" vertical="center"/>
    </xf>
    <xf numFmtId="165" fontId="4" fillId="0" borderId="3" xfId="0" applyNumberFormat="1" applyFont="1" applyBorder="1" applyAlignment="1">
      <alignment horizontal="center"/>
    </xf>
    <xf numFmtId="166" fontId="4" fillId="0" borderId="3" xfId="0" applyNumberFormat="1" applyFont="1" applyBorder="1" applyAlignment="1">
      <alignment horizontal="center"/>
    </xf>
    <xf numFmtId="0" fontId="4" fillId="0" borderId="3" xfId="0" applyFont="1" applyBorder="1"/>
    <xf numFmtId="49" fontId="4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165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49" fontId="4" fillId="0" borderId="0" xfId="0" applyNumberFormat="1" applyFont="1" applyAlignment="1">
      <alignment horizontal="center" vertical="center"/>
    </xf>
    <xf numFmtId="0" fontId="0" fillId="0" borderId="3" xfId="0" applyBorder="1"/>
    <xf numFmtId="167" fontId="0" fillId="0" borderId="0" xfId="0" applyNumberFormat="1"/>
    <xf numFmtId="168" fontId="4" fillId="0" borderId="2" xfId="0" applyNumberFormat="1" applyFont="1" applyBorder="1" applyAlignment="1">
      <alignment horizontal="center"/>
    </xf>
    <xf numFmtId="168" fontId="4" fillId="0" borderId="3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168" fontId="4" fillId="0" borderId="5" xfId="0" applyNumberFormat="1" applyFont="1" applyBorder="1" applyAlignment="1">
      <alignment horizontal="center"/>
    </xf>
    <xf numFmtId="165" fontId="4" fillId="0" borderId="5" xfId="0" applyNumberFormat="1" applyFont="1" applyBorder="1" applyAlignment="1">
      <alignment horizontal="center"/>
    </xf>
    <xf numFmtId="166" fontId="4" fillId="0" borderId="5" xfId="0" applyNumberFormat="1" applyFont="1" applyBorder="1" applyAlignment="1">
      <alignment horizontal="center"/>
    </xf>
    <xf numFmtId="0" fontId="4" fillId="0" borderId="5" xfId="0" applyFont="1" applyBorder="1"/>
    <xf numFmtId="49" fontId="4" fillId="0" borderId="5" xfId="0" applyNumberFormat="1" applyFont="1" applyBorder="1" applyAlignment="1">
      <alignment horizontal="center" vertical="center"/>
    </xf>
    <xf numFmtId="0" fontId="4" fillId="0" borderId="6" xfId="0" applyFont="1" applyBorder="1"/>
    <xf numFmtId="0" fontId="4" fillId="0" borderId="7" xfId="0" applyFont="1" applyBorder="1"/>
    <xf numFmtId="168" fontId="4" fillId="0" borderId="8" xfId="0" applyNumberFormat="1" applyFont="1" applyBorder="1" applyAlignment="1">
      <alignment horizontal="center"/>
    </xf>
    <xf numFmtId="0" fontId="4" fillId="0" borderId="8" xfId="0" applyFont="1" applyBorder="1"/>
    <xf numFmtId="0" fontId="0" fillId="0" borderId="9" xfId="0" applyBorder="1"/>
    <xf numFmtId="0" fontId="0" fillId="0" borderId="8" xfId="0" applyBorder="1"/>
    <xf numFmtId="0" fontId="10" fillId="0" borderId="0" xfId="0" applyFont="1"/>
    <xf numFmtId="0" fontId="10" fillId="0" borderId="0" xfId="0" applyFont="1" applyAlignment="1">
      <alignment vertical="center"/>
    </xf>
    <xf numFmtId="0" fontId="0" fillId="0" borderId="2" xfId="0" applyBorder="1"/>
    <xf numFmtId="0" fontId="0" fillId="0" borderId="0" xfId="0" applyAlignment="1">
      <alignment horizontal="left"/>
    </xf>
    <xf numFmtId="0" fontId="3" fillId="0" borderId="0" xfId="1" applyAlignment="1" applyProtection="1">
      <alignment horizontal="left"/>
    </xf>
    <xf numFmtId="0" fontId="1" fillId="0" borderId="0" xfId="0" applyFont="1" applyAlignment="1">
      <alignment horizontal="left"/>
    </xf>
    <xf numFmtId="0" fontId="21" fillId="0" borderId="36" xfId="0" applyFont="1" applyBorder="1" applyAlignment="1">
      <alignment horizontal="center" vertical="center"/>
    </xf>
    <xf numFmtId="0" fontId="10" fillId="0" borderId="36" xfId="0" applyFont="1" applyBorder="1" applyAlignment="1">
      <alignment vertical="center"/>
    </xf>
    <xf numFmtId="0" fontId="10" fillId="0" borderId="31" xfId="0" applyFont="1" applyBorder="1" applyAlignment="1">
      <alignment horizontal="center"/>
    </xf>
    <xf numFmtId="0" fontId="10" fillId="0" borderId="40" xfId="0" applyFont="1" applyBorder="1" applyAlignment="1">
      <alignment horizontal="center" vertical="center"/>
    </xf>
    <xf numFmtId="0" fontId="10" fillId="0" borderId="41" xfId="0" applyFont="1" applyBorder="1" applyAlignment="1">
      <alignment horizontal="center" vertical="center"/>
    </xf>
    <xf numFmtId="169" fontId="8" fillId="0" borderId="0" xfId="0" applyNumberFormat="1" applyFont="1" applyAlignment="1">
      <alignment horizontal="right"/>
    </xf>
    <xf numFmtId="0" fontId="24" fillId="0" borderId="52" xfId="0" applyFont="1" applyBorder="1" applyAlignment="1">
      <alignment horizontal="center"/>
    </xf>
    <xf numFmtId="0" fontId="24" fillId="0" borderId="56" xfId="0" applyFont="1" applyBorder="1" applyAlignment="1">
      <alignment horizontal="center"/>
    </xf>
    <xf numFmtId="0" fontId="24" fillId="0" borderId="52" xfId="0" applyFont="1" applyBorder="1" applyAlignment="1">
      <alignment horizontal="center" vertical="center"/>
    </xf>
    <xf numFmtId="0" fontId="24" fillId="0" borderId="53" xfId="0" applyFont="1" applyBorder="1" applyAlignment="1">
      <alignment horizontal="center" vertical="center"/>
    </xf>
    <xf numFmtId="0" fontId="24" fillId="0" borderId="56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170" fontId="0" fillId="0" borderId="0" xfId="0" applyNumberFormat="1"/>
    <xf numFmtId="0" fontId="10" fillId="0" borderId="0" xfId="0" applyFont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0" fontId="10" fillId="0" borderId="29" xfId="0" applyFont="1" applyBorder="1" applyAlignment="1">
      <alignment horizontal="center"/>
    </xf>
    <xf numFmtId="0" fontId="10" fillId="0" borderId="31" xfId="0" applyFont="1" applyBorder="1" applyAlignment="1">
      <alignment horizontal="center" vertical="center"/>
    </xf>
    <xf numFmtId="0" fontId="10" fillId="0" borderId="36" xfId="0" applyFont="1" applyBorder="1" applyAlignment="1">
      <alignment horizontal="center" vertical="center"/>
    </xf>
    <xf numFmtId="0" fontId="0" fillId="0" borderId="58" xfId="0" applyBorder="1"/>
    <xf numFmtId="0" fontId="0" fillId="0" borderId="58" xfId="0" applyBorder="1" applyAlignment="1">
      <alignment horizontal="center"/>
    </xf>
    <xf numFmtId="0" fontId="0" fillId="0" borderId="59" xfId="0" applyBorder="1"/>
    <xf numFmtId="0" fontId="0" fillId="0" borderId="59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10" xfId="0" applyFont="1" applyBorder="1" applyAlignment="1">
      <alignment horizontal="center" vertical="center"/>
    </xf>
    <xf numFmtId="0" fontId="10" fillId="0" borderId="63" xfId="0" applyFont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horizontal="center" vertical="center"/>
      <protection hidden="1"/>
    </xf>
    <xf numFmtId="0" fontId="1" fillId="0" borderId="30" xfId="0" applyFont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horizontal="center" vertical="center"/>
      <protection locked="0" hidden="1"/>
    </xf>
    <xf numFmtId="0" fontId="11" fillId="0" borderId="1" xfId="0" applyFont="1" applyBorder="1" applyAlignment="1" applyProtection="1">
      <alignment horizontal="center" vertical="center"/>
      <protection hidden="1"/>
    </xf>
    <xf numFmtId="0" fontId="1" fillId="0" borderId="47" xfId="0" applyFont="1" applyBorder="1" applyAlignment="1" applyProtection="1">
      <alignment horizontal="center" vertical="center"/>
      <protection hidden="1"/>
    </xf>
    <xf numFmtId="0" fontId="1" fillId="0" borderId="48" xfId="0" applyFont="1" applyBorder="1" applyAlignment="1" applyProtection="1">
      <alignment horizontal="center" vertical="center"/>
      <protection hidden="1"/>
    </xf>
    <xf numFmtId="0" fontId="1" fillId="0" borderId="36" xfId="0" applyFont="1" applyBorder="1" applyAlignment="1">
      <alignment vertical="center"/>
    </xf>
    <xf numFmtId="0" fontId="10" fillId="0" borderId="57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30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49" fontId="1" fillId="0" borderId="12" xfId="0" applyNumberFormat="1" applyFont="1" applyBorder="1" applyAlignment="1" applyProtection="1">
      <alignment horizontal="center" vertical="center"/>
      <protection hidden="1"/>
    </xf>
    <xf numFmtId="0" fontId="3" fillId="0" borderId="0" xfId="1" applyAlignment="1" applyProtection="1"/>
    <xf numFmtId="0" fontId="30" fillId="0" borderId="0" xfId="1" applyFont="1" applyAlignment="1" applyProtection="1"/>
    <xf numFmtId="0" fontId="10" fillId="0" borderId="0" xfId="0" applyFont="1" applyAlignment="1">
      <alignment horizontal="center"/>
    </xf>
    <xf numFmtId="0" fontId="1" fillId="0" borderId="36" xfId="0" applyFont="1" applyBorder="1" applyAlignment="1">
      <alignment horizontal="center" vertical="center"/>
    </xf>
    <xf numFmtId="0" fontId="8" fillId="0" borderId="30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10" fillId="0" borderId="76" xfId="0" applyFont="1" applyBorder="1" applyAlignment="1">
      <alignment vertical="center"/>
    </xf>
    <xf numFmtId="0" fontId="8" fillId="0" borderId="76" xfId="0" applyFont="1" applyBorder="1" applyAlignment="1">
      <alignment horizontal="center" vertical="center"/>
    </xf>
    <xf numFmtId="49" fontId="4" fillId="0" borderId="15" xfId="0" applyNumberFormat="1" applyFont="1" applyBorder="1" applyAlignment="1">
      <alignment horizontal="center" vertical="center"/>
    </xf>
    <xf numFmtId="167" fontId="4" fillId="0" borderId="79" xfId="0" applyNumberFormat="1" applyFont="1" applyBorder="1"/>
    <xf numFmtId="0" fontId="4" fillId="0" borderId="14" xfId="0" applyFont="1" applyBorder="1" applyAlignment="1">
      <alignment horizontal="right"/>
    </xf>
    <xf numFmtId="0" fontId="8" fillId="0" borderId="80" xfId="0" applyFont="1" applyBorder="1" applyAlignment="1">
      <alignment horizontal="center" vertical="center"/>
    </xf>
    <xf numFmtId="0" fontId="8" fillId="0" borderId="80" xfId="0" applyFont="1" applyBorder="1" applyAlignment="1">
      <alignment horizontal="center"/>
    </xf>
    <xf numFmtId="167" fontId="4" fillId="0" borderId="86" xfId="0" applyNumberFormat="1" applyFont="1" applyBorder="1"/>
    <xf numFmtId="0" fontId="4" fillId="0" borderId="59" xfId="0" applyFont="1" applyBorder="1" applyAlignment="1">
      <alignment horizontal="right"/>
    </xf>
    <xf numFmtId="167" fontId="4" fillId="0" borderId="83" xfId="0" applyNumberFormat="1" applyFont="1" applyBorder="1"/>
    <xf numFmtId="0" fontId="4" fillId="0" borderId="19" xfId="0" applyFont="1" applyBorder="1" applyAlignment="1">
      <alignment horizontal="right"/>
    </xf>
    <xf numFmtId="0" fontId="8" fillId="0" borderId="82" xfId="0" applyFont="1" applyBorder="1" applyAlignment="1">
      <alignment horizontal="center"/>
    </xf>
    <xf numFmtId="167" fontId="4" fillId="0" borderId="74" xfId="0" applyNumberFormat="1" applyFont="1" applyBorder="1"/>
    <xf numFmtId="0" fontId="0" fillId="0" borderId="75" xfId="0" applyBorder="1"/>
    <xf numFmtId="167" fontId="4" fillId="0" borderId="89" xfId="0" applyNumberFormat="1" applyFont="1" applyBorder="1"/>
    <xf numFmtId="0" fontId="4" fillId="0" borderId="90" xfId="0" applyFont="1" applyBorder="1" applyAlignment="1">
      <alignment horizontal="right"/>
    </xf>
    <xf numFmtId="167" fontId="4" fillId="0" borderId="72" xfId="0" applyNumberFormat="1" applyFont="1" applyBorder="1"/>
    <xf numFmtId="0" fontId="4" fillId="0" borderId="58" xfId="0" applyFont="1" applyBorder="1" applyAlignment="1">
      <alignment horizontal="right"/>
    </xf>
    <xf numFmtId="0" fontId="8" fillId="0" borderId="58" xfId="0" applyFont="1" applyBorder="1" applyAlignment="1">
      <alignment horizontal="center"/>
    </xf>
    <xf numFmtId="167" fontId="1" fillId="0" borderId="74" xfId="0" applyNumberFormat="1" applyFont="1" applyBorder="1"/>
    <xf numFmtId="167" fontId="4" fillId="0" borderId="95" xfId="0" applyNumberFormat="1" applyFont="1" applyBorder="1"/>
    <xf numFmtId="167" fontId="4" fillId="0" borderId="99" xfId="0" applyNumberFormat="1" applyFont="1" applyBorder="1"/>
    <xf numFmtId="0" fontId="8" fillId="0" borderId="39" xfId="0" applyFont="1" applyBorder="1" applyAlignment="1">
      <alignment horizontal="center" vertical="center"/>
    </xf>
    <xf numFmtId="167" fontId="4" fillId="0" borderId="38" xfId="0" applyNumberFormat="1" applyFont="1" applyBorder="1"/>
    <xf numFmtId="0" fontId="8" fillId="0" borderId="96" xfId="0" applyFont="1" applyBorder="1" applyAlignment="1">
      <alignment horizontal="center" vertical="center"/>
    </xf>
    <xf numFmtId="167" fontId="4" fillId="0" borderId="103" xfId="0" applyNumberFormat="1" applyFont="1" applyBorder="1"/>
    <xf numFmtId="167" fontId="4" fillId="0" borderId="105" xfId="0" applyNumberFormat="1" applyFont="1" applyBorder="1"/>
    <xf numFmtId="167" fontId="1" fillId="0" borderId="38" xfId="0" applyNumberFormat="1" applyFont="1" applyBorder="1"/>
    <xf numFmtId="1" fontId="1" fillId="0" borderId="5" xfId="0" applyNumberFormat="1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 indent="1"/>
    </xf>
    <xf numFmtId="0" fontId="15" fillId="0" borderId="0" xfId="0" applyFont="1" applyAlignment="1">
      <alignment horizontal="left" vertical="center" indent="6"/>
    </xf>
    <xf numFmtId="0" fontId="10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95" xfId="0" applyFont="1" applyBorder="1" applyAlignment="1">
      <alignment horizontal="left" vertical="center"/>
    </xf>
    <xf numFmtId="0" fontId="4" fillId="0" borderId="108" xfId="0" applyFont="1" applyBorder="1" applyAlignment="1">
      <alignment horizontal="left" vertical="center"/>
    </xf>
    <xf numFmtId="0" fontId="4" fillId="0" borderId="95" xfId="0" applyFont="1" applyBorder="1" applyAlignment="1">
      <alignment vertical="center"/>
    </xf>
    <xf numFmtId="0" fontId="31" fillId="0" borderId="0" xfId="0" applyFont="1"/>
    <xf numFmtId="0" fontId="40" fillId="0" borderId="0" xfId="0" applyFont="1" applyAlignment="1">
      <alignment horizontal="center"/>
    </xf>
    <xf numFmtId="0" fontId="0" fillId="0" borderId="92" xfId="0" applyBorder="1"/>
    <xf numFmtId="0" fontId="0" fillId="0" borderId="92" xfId="0" applyBorder="1" applyAlignment="1">
      <alignment horizontal="center"/>
    </xf>
    <xf numFmtId="0" fontId="24" fillId="0" borderId="53" xfId="0" applyFont="1" applyBorder="1" applyAlignment="1">
      <alignment horizontal="center"/>
    </xf>
    <xf numFmtId="0" fontId="0" fillId="0" borderId="17" xfId="0" applyBorder="1"/>
    <xf numFmtId="0" fontId="0" fillId="0" borderId="17" xfId="0" applyBorder="1" applyAlignment="1">
      <alignment horizontal="center"/>
    </xf>
    <xf numFmtId="0" fontId="0" fillId="0" borderId="93" xfId="0" applyBorder="1"/>
    <xf numFmtId="0" fontId="0" fillId="0" borderId="93" xfId="0" applyBorder="1" applyAlignment="1">
      <alignment horizontal="center"/>
    </xf>
    <xf numFmtId="0" fontId="0" fillId="0" borderId="117" xfId="0" applyBorder="1"/>
    <xf numFmtId="0" fontId="0" fillId="0" borderId="118" xfId="0" applyBorder="1" applyAlignment="1">
      <alignment horizontal="center"/>
    </xf>
    <xf numFmtId="0" fontId="0" fillId="0" borderId="119" xfId="0" applyBorder="1" applyAlignment="1">
      <alignment horizontal="center"/>
    </xf>
    <xf numFmtId="0" fontId="0" fillId="0" borderId="120" xfId="0" applyBorder="1" applyAlignment="1">
      <alignment horizontal="center"/>
    </xf>
    <xf numFmtId="0" fontId="0" fillId="0" borderId="121" xfId="0" applyBorder="1" applyAlignment="1">
      <alignment horizontal="center"/>
    </xf>
    <xf numFmtId="0" fontId="0" fillId="0" borderId="116" xfId="0" applyBorder="1" applyAlignment="1">
      <alignment horizontal="center"/>
    </xf>
    <xf numFmtId="0" fontId="0" fillId="0" borderId="117" xfId="0" applyBorder="1" applyAlignment="1">
      <alignment horizontal="center"/>
    </xf>
    <xf numFmtId="0" fontId="4" fillId="0" borderId="12" xfId="0" applyFont="1" applyBorder="1" applyAlignment="1">
      <alignment horizontal="center"/>
    </xf>
    <xf numFmtId="49" fontId="4" fillId="0" borderId="30" xfId="0" applyNumberFormat="1" applyFont="1" applyBorder="1" applyAlignment="1">
      <alignment horizontal="center"/>
    </xf>
    <xf numFmtId="0" fontId="0" fillId="7" borderId="72" xfId="0" applyFill="1" applyBorder="1"/>
    <xf numFmtId="0" fontId="42" fillId="7" borderId="58" xfId="0" applyFont="1" applyFill="1" applyBorder="1" applyAlignment="1">
      <alignment horizontal="center" vertical="center"/>
    </xf>
    <xf numFmtId="0" fontId="0" fillId="7" borderId="73" xfId="0" applyFill="1" applyBorder="1"/>
    <xf numFmtId="0" fontId="0" fillId="7" borderId="74" xfId="0" applyFill="1" applyBorder="1"/>
    <xf numFmtId="0" fontId="0" fillId="7" borderId="0" xfId="0" applyFill="1"/>
    <xf numFmtId="0" fontId="0" fillId="7" borderId="75" xfId="0" applyFill="1" applyBorder="1"/>
    <xf numFmtId="0" fontId="42" fillId="7" borderId="0" xfId="0" applyFont="1" applyFill="1" applyAlignment="1">
      <alignment horizontal="center" vertical="center"/>
    </xf>
    <xf numFmtId="0" fontId="31" fillId="7" borderId="0" xfId="0" applyFont="1" applyFill="1" applyAlignment="1">
      <alignment horizontal="center" vertical="center"/>
    </xf>
    <xf numFmtId="0" fontId="0" fillId="7" borderId="86" xfId="0" applyFill="1" applyBorder="1"/>
    <xf numFmtId="0" fontId="0" fillId="7" borderId="59" xfId="0" applyFill="1" applyBorder="1"/>
    <xf numFmtId="0" fontId="0" fillId="7" borderId="87" xfId="0" applyFill="1" applyBorder="1"/>
    <xf numFmtId="0" fontId="1" fillId="0" borderId="122" xfId="0" applyFont="1" applyBorder="1" applyAlignment="1" applyProtection="1">
      <alignment horizontal="center" vertical="center"/>
      <protection hidden="1"/>
    </xf>
    <xf numFmtId="0" fontId="1" fillId="0" borderId="122" xfId="0" applyFont="1" applyBorder="1" applyAlignment="1" applyProtection="1">
      <alignment horizontal="center" vertical="center"/>
      <protection locked="0" hidden="1"/>
    </xf>
    <xf numFmtId="0" fontId="11" fillId="0" borderId="122" xfId="0" applyFont="1" applyBorder="1" applyAlignment="1" applyProtection="1">
      <alignment horizontal="center" vertical="center"/>
      <protection hidden="1"/>
    </xf>
    <xf numFmtId="0" fontId="1" fillId="0" borderId="127" xfId="0" applyFont="1" applyBorder="1" applyAlignment="1" applyProtection="1">
      <alignment horizontal="center" vertical="center"/>
      <protection hidden="1"/>
    </xf>
    <xf numFmtId="0" fontId="1" fillId="0" borderId="128" xfId="0" applyFont="1" applyBorder="1" applyAlignment="1" applyProtection="1">
      <alignment horizontal="center" vertical="center"/>
      <protection hidden="1"/>
    </xf>
    <xf numFmtId="0" fontId="4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44" fillId="0" borderId="0" xfId="0" applyFont="1"/>
    <xf numFmtId="1" fontId="10" fillId="0" borderId="0" xfId="0" applyNumberFormat="1" applyFont="1" applyAlignment="1">
      <alignment horizontal="center"/>
    </xf>
    <xf numFmtId="170" fontId="10" fillId="0" borderId="0" xfId="0" applyNumberFormat="1" applyFont="1"/>
    <xf numFmtId="1" fontId="10" fillId="0" borderId="60" xfId="0" applyNumberFormat="1" applyFont="1" applyBorder="1" applyAlignment="1">
      <alignment horizontal="center" vertical="center"/>
    </xf>
    <xf numFmtId="1" fontId="10" fillId="0" borderId="61" xfId="0" applyNumberFormat="1" applyFont="1" applyBorder="1" applyAlignment="1">
      <alignment horizontal="center" vertical="center"/>
    </xf>
    <xf numFmtId="1" fontId="10" fillId="0" borderId="30" xfId="0" applyNumberFormat="1" applyFont="1" applyBorder="1" applyAlignment="1">
      <alignment horizontal="center" vertical="center"/>
    </xf>
    <xf numFmtId="1" fontId="10" fillId="0" borderId="122" xfId="0" applyNumberFormat="1" applyFont="1" applyBorder="1" applyAlignment="1">
      <alignment horizontal="center" vertical="center"/>
    </xf>
    <xf numFmtId="1" fontId="10" fillId="0" borderId="132" xfId="0" applyNumberFormat="1" applyFont="1" applyBorder="1" applyAlignment="1">
      <alignment horizontal="center" vertical="center"/>
    </xf>
    <xf numFmtId="1" fontId="10" fillId="0" borderId="133" xfId="0" applyNumberFormat="1" applyFont="1" applyBorder="1" applyAlignment="1">
      <alignment horizontal="center" vertical="center"/>
    </xf>
    <xf numFmtId="0" fontId="10" fillId="3" borderId="0" xfId="0" applyFont="1" applyFill="1"/>
    <xf numFmtId="0" fontId="10" fillId="3" borderId="0" xfId="0" applyFont="1" applyFill="1" applyAlignment="1">
      <alignment horizontal="center" vertical="center"/>
    </xf>
    <xf numFmtId="49" fontId="10" fillId="0" borderId="0" xfId="0" applyNumberFormat="1" applyFont="1" applyAlignment="1">
      <alignment horizontal="center"/>
    </xf>
    <xf numFmtId="170" fontId="10" fillId="0" borderId="0" xfId="0" applyNumberFormat="1" applyFont="1" applyAlignment="1">
      <alignment vertical="center" wrapText="1"/>
    </xf>
    <xf numFmtId="49" fontId="2" fillId="0" borderId="30" xfId="0" applyNumberFormat="1" applyFont="1" applyBorder="1" applyAlignment="1">
      <alignment horizontal="center" vertical="center"/>
    </xf>
    <xf numFmtId="0" fontId="11" fillId="0" borderId="63" xfId="0" applyFont="1" applyBorder="1" applyAlignment="1">
      <alignment horizontal="center" vertical="center"/>
    </xf>
    <xf numFmtId="1" fontId="1" fillId="0" borderId="63" xfId="0" applyNumberFormat="1" applyFont="1" applyBorder="1" applyAlignment="1">
      <alignment horizontal="center" vertical="center"/>
    </xf>
    <xf numFmtId="1" fontId="1" fillId="0" borderId="35" xfId="0" applyNumberFormat="1" applyFont="1" applyBorder="1" applyAlignment="1">
      <alignment horizontal="center" vertical="center"/>
    </xf>
    <xf numFmtId="0" fontId="4" fillId="0" borderId="30" xfId="0" applyFont="1" applyBorder="1" applyAlignment="1">
      <alignment horizontal="center"/>
    </xf>
    <xf numFmtId="0" fontId="44" fillId="0" borderId="14" xfId="0" applyFont="1" applyBorder="1" applyAlignment="1" applyProtection="1">
      <alignment horizontal="center" vertical="center" wrapText="1"/>
      <protection locked="0"/>
    </xf>
    <xf numFmtId="0" fontId="44" fillId="0" borderId="96" xfId="0" applyFont="1" applyBorder="1" applyAlignment="1" applyProtection="1">
      <alignment horizontal="center" vertical="center" wrapText="1"/>
      <protection locked="0"/>
    </xf>
    <xf numFmtId="0" fontId="44" fillId="0" borderId="149" xfId="0" applyFont="1" applyBorder="1" applyAlignment="1" applyProtection="1">
      <alignment vertical="top" wrapText="1"/>
      <protection locked="0"/>
    </xf>
    <xf numFmtId="0" fontId="24" fillId="0" borderId="152" xfId="0" applyFont="1" applyBorder="1" applyAlignment="1">
      <alignment horizontal="center"/>
    </xf>
    <xf numFmtId="0" fontId="2" fillId="0" borderId="153" xfId="0" applyFont="1" applyBorder="1" applyAlignment="1">
      <alignment horizontal="center" vertical="center"/>
    </xf>
    <xf numFmtId="0" fontId="1" fillId="0" borderId="95" xfId="0" applyFont="1" applyBorder="1" applyAlignment="1">
      <alignment horizontal="left" vertical="center"/>
    </xf>
    <xf numFmtId="0" fontId="1" fillId="0" borderId="95" xfId="0" applyFont="1" applyBorder="1" applyAlignment="1">
      <alignment vertical="center"/>
    </xf>
    <xf numFmtId="0" fontId="47" fillId="0" borderId="0" xfId="0" applyFont="1"/>
    <xf numFmtId="0" fontId="0" fillId="6" borderId="0" xfId="0" applyFill="1" applyAlignment="1">
      <alignment horizontal="center" vertical="center"/>
    </xf>
    <xf numFmtId="173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24" fillId="0" borderId="69" xfId="0" applyFont="1" applyBorder="1" applyAlignment="1">
      <alignment horizontal="center"/>
    </xf>
    <xf numFmtId="0" fontId="11" fillId="0" borderId="69" xfId="0" applyFont="1" applyBorder="1" applyAlignment="1">
      <alignment horizontal="center"/>
    </xf>
    <xf numFmtId="0" fontId="45" fillId="0" borderId="70" xfId="0" applyFont="1" applyBorder="1"/>
    <xf numFmtId="0" fontId="45" fillId="0" borderId="112" xfId="0" applyFont="1" applyBorder="1"/>
    <xf numFmtId="0" fontId="24" fillId="0" borderId="50" xfId="0" applyFont="1" applyBorder="1" applyAlignment="1">
      <alignment horizontal="center"/>
    </xf>
    <xf numFmtId="0" fontId="45" fillId="0" borderId="144" xfId="0" applyFont="1" applyBorder="1"/>
    <xf numFmtId="0" fontId="24" fillId="0" borderId="49" xfId="0" applyFont="1" applyBorder="1" applyAlignment="1">
      <alignment horizontal="center"/>
    </xf>
    <xf numFmtId="0" fontId="45" fillId="0" borderId="51" xfId="0" applyFont="1" applyBorder="1"/>
    <xf numFmtId="0" fontId="24" fillId="0" borderId="156" xfId="0" applyFont="1" applyBorder="1" applyAlignment="1">
      <alignment horizontal="center"/>
    </xf>
    <xf numFmtId="173" fontId="10" fillId="3" borderId="0" xfId="0" applyNumberFormat="1" applyFont="1" applyFill="1" applyAlignment="1">
      <alignment horizontal="center"/>
    </xf>
    <xf numFmtId="168" fontId="4" fillId="0" borderId="14" xfId="0" applyNumberFormat="1" applyFont="1" applyBorder="1" applyAlignment="1">
      <alignment horizontal="center" vertical="center"/>
    </xf>
    <xf numFmtId="165" fontId="4" fillId="0" borderId="14" xfId="0" applyNumberFormat="1" applyFont="1" applyBorder="1" applyAlignment="1">
      <alignment horizontal="center" vertical="center"/>
    </xf>
    <xf numFmtId="166" fontId="4" fillId="0" borderId="14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vertical="center"/>
    </xf>
    <xf numFmtId="168" fontId="4" fillId="0" borderId="15" xfId="0" applyNumberFormat="1" applyFont="1" applyBorder="1" applyAlignment="1">
      <alignment horizontal="center" vertical="center"/>
    </xf>
    <xf numFmtId="166" fontId="4" fillId="0" borderId="15" xfId="0" applyNumberFormat="1" applyFont="1" applyBorder="1" applyAlignment="1">
      <alignment horizontal="center" vertical="center"/>
    </xf>
    <xf numFmtId="0" fontId="4" fillId="0" borderId="15" xfId="0" applyFont="1" applyBorder="1" applyAlignment="1">
      <alignment vertical="center"/>
    </xf>
    <xf numFmtId="165" fontId="4" fillId="0" borderId="15" xfId="0" applyNumberFormat="1" applyFont="1" applyBorder="1" applyAlignment="1">
      <alignment horizontal="center" vertical="center"/>
    </xf>
    <xf numFmtId="0" fontId="4" fillId="0" borderId="95" xfId="0" applyFont="1" applyBorder="1" applyAlignment="1">
      <alignment horizontal="center" vertical="center"/>
    </xf>
    <xf numFmtId="0" fontId="4" fillId="0" borderId="95" xfId="0" applyFont="1" applyFill="1" applyBorder="1" applyAlignment="1">
      <alignment horizontal="center" vertical="center"/>
    </xf>
    <xf numFmtId="49" fontId="4" fillId="0" borderId="90" xfId="0" applyNumberFormat="1" applyFont="1" applyFill="1" applyBorder="1" applyAlignment="1">
      <alignment horizontal="center" vertical="center"/>
    </xf>
    <xf numFmtId="0" fontId="4" fillId="0" borderId="130" xfId="0" applyFont="1" applyFill="1" applyBorder="1" applyAlignment="1">
      <alignment horizontal="center" vertical="center"/>
    </xf>
    <xf numFmtId="49" fontId="11" fillId="0" borderId="84" xfId="0" applyNumberFormat="1" applyFont="1" applyFill="1" applyBorder="1" applyAlignment="1">
      <alignment horizontal="center" vertical="center"/>
    </xf>
    <xf numFmtId="1" fontId="1" fillId="0" borderId="131" xfId="0" applyNumberFormat="1" applyFont="1" applyFill="1" applyBorder="1" applyAlignment="1">
      <alignment horizontal="center" vertical="center"/>
    </xf>
    <xf numFmtId="168" fontId="4" fillId="0" borderId="14" xfId="0" applyNumberFormat="1" applyFont="1" applyFill="1" applyBorder="1" applyAlignment="1">
      <alignment horizontal="center" vertical="center"/>
    </xf>
    <xf numFmtId="166" fontId="4" fillId="0" borderId="14" xfId="0" applyNumberFormat="1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vertical="center"/>
    </xf>
    <xf numFmtId="49" fontId="4" fillId="0" borderId="14" xfId="0" applyNumberFormat="1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49" fontId="11" fillId="0" borderId="17" xfId="0" applyNumberFormat="1" applyFont="1" applyFill="1" applyBorder="1" applyAlignment="1">
      <alignment horizontal="center" vertical="center"/>
    </xf>
    <xf numFmtId="1" fontId="1" fillId="0" borderId="107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4" fillId="0" borderId="129" xfId="0" applyFont="1" applyFill="1" applyBorder="1" applyAlignment="1">
      <alignment horizontal="center"/>
    </xf>
    <xf numFmtId="168" fontId="4" fillId="0" borderId="90" xfId="0" applyNumberFormat="1" applyFont="1" applyFill="1" applyBorder="1" applyAlignment="1">
      <alignment horizontal="center"/>
    </xf>
    <xf numFmtId="165" fontId="4" fillId="0" borderId="90" xfId="0" applyNumberFormat="1" applyFont="1" applyFill="1" applyBorder="1" applyAlignment="1">
      <alignment horizontal="center"/>
    </xf>
    <xf numFmtId="166" fontId="4" fillId="0" borderId="90" xfId="0" applyNumberFormat="1" applyFont="1" applyFill="1" applyBorder="1" applyAlignment="1">
      <alignment horizontal="center"/>
    </xf>
    <xf numFmtId="0" fontId="4" fillId="0" borderId="90" xfId="0" applyFont="1" applyFill="1" applyBorder="1"/>
    <xf numFmtId="0" fontId="4" fillId="0" borderId="95" xfId="0" applyFont="1" applyFill="1" applyBorder="1" applyAlignment="1">
      <alignment horizontal="center"/>
    </xf>
    <xf numFmtId="168" fontId="4" fillId="0" borderId="14" xfId="0" applyNumberFormat="1" applyFont="1" applyFill="1" applyBorder="1" applyAlignment="1">
      <alignment horizontal="center"/>
    </xf>
    <xf numFmtId="165" fontId="4" fillId="0" borderId="14" xfId="0" applyNumberFormat="1" applyFont="1" applyFill="1" applyBorder="1" applyAlignment="1">
      <alignment horizontal="center"/>
    </xf>
    <xf numFmtId="166" fontId="4" fillId="0" borderId="14" xfId="0" applyNumberFormat="1" applyFont="1" applyFill="1" applyBorder="1" applyAlignment="1">
      <alignment horizontal="center"/>
    </xf>
    <xf numFmtId="0" fontId="4" fillId="0" borderId="14" xfId="0" applyFont="1" applyFill="1" applyBorder="1"/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11" fillId="0" borderId="30" xfId="0" applyFont="1" applyBorder="1" applyAlignment="1">
      <alignment horizontal="center" vertical="center"/>
    </xf>
    <xf numFmtId="0" fontId="11" fillId="0" borderId="35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" fillId="0" borderId="36" xfId="0" applyFont="1" applyBorder="1" applyAlignment="1">
      <alignment horizontal="center" vertical="center"/>
    </xf>
    <xf numFmtId="0" fontId="10" fillId="0" borderId="32" xfId="0" applyFont="1" applyBorder="1" applyAlignment="1">
      <alignment horizontal="center" vertical="center"/>
    </xf>
    <xf numFmtId="0" fontId="10" fillId="0" borderId="36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0" fontId="10" fillId="0" borderId="30" xfId="0" applyFont="1" applyBorder="1" applyAlignment="1">
      <alignment horizontal="center" vertical="center"/>
    </xf>
    <xf numFmtId="0" fontId="20" fillId="0" borderId="36" xfId="0" applyFont="1" applyBorder="1" applyAlignment="1">
      <alignment horizontal="center" vertical="center"/>
    </xf>
    <xf numFmtId="0" fontId="21" fillId="0" borderId="36" xfId="0" applyFont="1" applyBorder="1" applyAlignment="1">
      <alignment horizontal="center" vertical="center"/>
    </xf>
    <xf numFmtId="0" fontId="10" fillId="0" borderId="122" xfId="0" applyFont="1" applyBorder="1" applyAlignment="1">
      <alignment horizontal="left" vertical="center"/>
    </xf>
    <xf numFmtId="0" fontId="4" fillId="0" borderId="106" xfId="0" applyFont="1" applyFill="1" applyBorder="1" applyAlignment="1">
      <alignment horizontal="center"/>
    </xf>
    <xf numFmtId="168" fontId="4" fillId="0" borderId="13" xfId="0" applyNumberFormat="1" applyFont="1" applyFill="1" applyBorder="1" applyAlignment="1">
      <alignment horizontal="center"/>
    </xf>
    <xf numFmtId="165" fontId="4" fillId="0" borderId="13" xfId="0" applyNumberFormat="1" applyFont="1" applyFill="1" applyBorder="1" applyAlignment="1">
      <alignment horizontal="center"/>
    </xf>
    <xf numFmtId="166" fontId="4" fillId="0" borderId="13" xfId="0" applyNumberFormat="1" applyFont="1" applyFill="1" applyBorder="1" applyAlignment="1">
      <alignment horizontal="center"/>
    </xf>
    <xf numFmtId="0" fontId="4" fillId="0" borderId="13" xfId="0" applyFont="1" applyFill="1" applyBorder="1"/>
    <xf numFmtId="49" fontId="4" fillId="0" borderId="13" xfId="0" applyNumberFormat="1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center" vertical="center"/>
    </xf>
    <xf numFmtId="49" fontId="11" fillId="0" borderId="22" xfId="0" applyNumberFormat="1" applyFont="1" applyFill="1" applyBorder="1" applyAlignment="1">
      <alignment horizontal="center" vertical="center"/>
    </xf>
    <xf numFmtId="1" fontId="1" fillId="0" borderId="23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0" fillId="0" borderId="74" xfId="0" applyBorder="1" applyAlignment="1">
      <alignment horizontal="left"/>
    </xf>
    <xf numFmtId="0" fontId="42" fillId="0" borderId="74" xfId="0" applyFont="1" applyBorder="1" applyAlignment="1">
      <alignment horizontal="left"/>
    </xf>
    <xf numFmtId="0" fontId="42" fillId="0" borderId="0" xfId="0" applyFont="1" applyAlignment="1">
      <alignment horizontal="center"/>
    </xf>
    <xf numFmtId="0" fontId="42" fillId="0" borderId="0" xfId="0" applyFont="1"/>
    <xf numFmtId="0" fontId="51" fillId="0" borderId="157" xfId="0" applyFont="1" applyBorder="1" applyAlignment="1">
      <alignment horizontal="center" vertical="center"/>
    </xf>
    <xf numFmtId="0" fontId="31" fillId="7" borderId="163" xfId="0" applyFont="1" applyFill="1" applyBorder="1" applyAlignment="1">
      <alignment horizontal="center" vertical="center"/>
    </xf>
    <xf numFmtId="0" fontId="51" fillId="7" borderId="157" xfId="0" applyFont="1" applyFill="1" applyBorder="1" applyAlignment="1">
      <alignment horizontal="center" vertical="center"/>
    </xf>
    <xf numFmtId="0" fontId="31" fillId="7" borderId="164" xfId="0" applyFont="1" applyFill="1" applyBorder="1" applyAlignment="1">
      <alignment horizontal="center" vertical="center"/>
    </xf>
    <xf numFmtId="0" fontId="31" fillId="7" borderId="161" xfId="0" applyFont="1" applyFill="1" applyBorder="1" applyAlignment="1">
      <alignment horizontal="center" vertical="center"/>
    </xf>
    <xf numFmtId="0" fontId="31" fillId="7" borderId="162" xfId="0" applyFont="1" applyFill="1" applyBorder="1" applyAlignment="1">
      <alignment horizontal="center" vertical="center"/>
    </xf>
    <xf numFmtId="0" fontId="31" fillId="0" borderId="165" xfId="0" applyFont="1" applyBorder="1" applyAlignment="1">
      <alignment horizontal="center"/>
    </xf>
    <xf numFmtId="0" fontId="31" fillId="0" borderId="174" xfId="0" applyFont="1" applyBorder="1" applyAlignment="1">
      <alignment horizontal="center"/>
    </xf>
    <xf numFmtId="0" fontId="31" fillId="0" borderId="0" xfId="0" applyFont="1" applyAlignment="1">
      <alignment horizontal="center"/>
    </xf>
    <xf numFmtId="0" fontId="51" fillId="7" borderId="159" xfId="0" applyFont="1" applyFill="1" applyBorder="1" applyAlignment="1">
      <alignment horizontal="center" vertical="center"/>
    </xf>
    <xf numFmtId="0" fontId="51" fillId="7" borderId="3" xfId="0" applyFont="1" applyFill="1" applyBorder="1" applyAlignment="1">
      <alignment horizontal="center" vertical="center"/>
    </xf>
    <xf numFmtId="0" fontId="51" fillId="7" borderId="175" xfId="0" applyFont="1" applyFill="1" applyBorder="1" applyAlignment="1">
      <alignment horizontal="center" vertical="center"/>
    </xf>
    <xf numFmtId="0" fontId="51" fillId="7" borderId="176" xfId="0" applyFont="1" applyFill="1" applyBorder="1" applyAlignment="1">
      <alignment horizontal="center" vertical="center"/>
    </xf>
    <xf numFmtId="0" fontId="51" fillId="7" borderId="160" xfId="0" applyFont="1" applyFill="1" applyBorder="1" applyAlignment="1">
      <alignment horizontal="center" vertical="center"/>
    </xf>
    <xf numFmtId="0" fontId="0" fillId="0" borderId="89" xfId="0" applyBorder="1" applyAlignment="1">
      <alignment horizontal="center"/>
    </xf>
    <xf numFmtId="0" fontId="0" fillId="0" borderId="177" xfId="0" applyBorder="1" applyAlignment="1">
      <alignment horizontal="center"/>
    </xf>
    <xf numFmtId="0" fontId="51" fillId="7" borderId="178" xfId="0" applyFont="1" applyFill="1" applyBorder="1" applyAlignment="1">
      <alignment horizontal="center" vertical="center"/>
    </xf>
    <xf numFmtId="0" fontId="51" fillId="7" borderId="2" xfId="0" applyFont="1" applyFill="1" applyBorder="1" applyAlignment="1">
      <alignment horizontal="center" vertical="center"/>
    </xf>
    <xf numFmtId="0" fontId="51" fillId="7" borderId="143" xfId="0" applyFont="1" applyFill="1" applyBorder="1" applyAlignment="1">
      <alignment horizontal="center" vertical="center"/>
    </xf>
    <xf numFmtId="0" fontId="51" fillId="7" borderId="179" xfId="0" applyFont="1" applyFill="1" applyBorder="1" applyAlignment="1">
      <alignment horizontal="center" vertical="center"/>
    </xf>
    <xf numFmtId="0" fontId="51" fillId="7" borderId="180" xfId="0" applyFont="1" applyFill="1" applyBorder="1" applyAlignment="1">
      <alignment horizontal="center" vertical="center"/>
    </xf>
    <xf numFmtId="0" fontId="51" fillId="7" borderId="161" xfId="0" applyFont="1" applyFill="1" applyBorder="1" applyAlignment="1">
      <alignment horizontal="center" vertical="center"/>
    </xf>
    <xf numFmtId="0" fontId="51" fillId="7" borderId="162" xfId="0" applyFont="1" applyFill="1" applyBorder="1" applyAlignment="1">
      <alignment horizontal="center" vertical="center"/>
    </xf>
    <xf numFmtId="0" fontId="51" fillId="7" borderId="163" xfId="0" applyFont="1" applyFill="1" applyBorder="1" applyAlignment="1">
      <alignment horizontal="center" vertical="center"/>
    </xf>
    <xf numFmtId="0" fontId="51" fillId="7" borderId="164" xfId="0" applyFont="1" applyFill="1" applyBorder="1" applyAlignment="1">
      <alignment horizontal="center" vertical="center"/>
    </xf>
    <xf numFmtId="0" fontId="0" fillId="0" borderId="170" xfId="0" applyBorder="1"/>
    <xf numFmtId="0" fontId="0" fillId="0" borderId="172" xfId="0" applyBorder="1"/>
    <xf numFmtId="0" fontId="51" fillId="7" borderId="181" xfId="0" applyFont="1" applyFill="1" applyBorder="1" applyAlignment="1">
      <alignment horizontal="center" vertical="center"/>
    </xf>
    <xf numFmtId="0" fontId="51" fillId="7" borderId="182" xfId="0" applyFont="1" applyFill="1" applyBorder="1" applyAlignment="1">
      <alignment horizontal="center" vertical="center"/>
    </xf>
    <xf numFmtId="0" fontId="51" fillId="7" borderId="183" xfId="0" applyFont="1" applyFill="1" applyBorder="1" applyAlignment="1">
      <alignment horizontal="center" vertical="center"/>
    </xf>
    <xf numFmtId="0" fontId="51" fillId="7" borderId="184" xfId="0" applyFont="1" applyFill="1" applyBorder="1" applyAlignment="1">
      <alignment horizontal="center" vertical="center"/>
    </xf>
    <xf numFmtId="0" fontId="51" fillId="7" borderId="185" xfId="0" applyFont="1" applyFill="1" applyBorder="1" applyAlignment="1">
      <alignment horizontal="center" vertical="center"/>
    </xf>
    <xf numFmtId="0" fontId="0" fillId="0" borderId="86" xfId="0" applyBorder="1" applyAlignment="1">
      <alignment horizontal="left"/>
    </xf>
    <xf numFmtId="0" fontId="31" fillId="0" borderId="59" xfId="0" applyFont="1" applyBorder="1" applyAlignment="1">
      <alignment horizontal="center"/>
    </xf>
    <xf numFmtId="0" fontId="51" fillId="7" borderId="186" xfId="0" applyFont="1" applyFill="1" applyBorder="1" applyAlignment="1">
      <alignment horizontal="center" vertical="center"/>
    </xf>
    <xf numFmtId="0" fontId="51" fillId="7" borderId="187" xfId="0" applyFont="1" applyFill="1" applyBorder="1" applyAlignment="1">
      <alignment horizontal="center" vertical="center"/>
    </xf>
    <xf numFmtId="0" fontId="51" fillId="7" borderId="188" xfId="0" applyFont="1" applyFill="1" applyBorder="1" applyAlignment="1">
      <alignment horizontal="center" vertical="center"/>
    </xf>
    <xf numFmtId="0" fontId="51" fillId="7" borderId="189" xfId="0" applyFont="1" applyFill="1" applyBorder="1" applyAlignment="1">
      <alignment horizontal="center" vertical="center"/>
    </xf>
    <xf numFmtId="0" fontId="51" fillId="7" borderId="190" xfId="0" applyFont="1" applyFill="1" applyBorder="1" applyAlignment="1">
      <alignment horizontal="center" vertical="center"/>
    </xf>
    <xf numFmtId="0" fontId="51" fillId="7" borderId="191" xfId="0" applyFont="1" applyFill="1" applyBorder="1" applyAlignment="1">
      <alignment horizontal="center" vertical="center"/>
    </xf>
    <xf numFmtId="0" fontId="51" fillId="7" borderId="192" xfId="0" applyFont="1" applyFill="1" applyBorder="1" applyAlignment="1">
      <alignment horizontal="center" vertical="center"/>
    </xf>
    <xf numFmtId="0" fontId="51" fillId="7" borderId="193" xfId="0" applyFont="1" applyFill="1" applyBorder="1" applyAlignment="1">
      <alignment horizontal="center" vertical="center"/>
    </xf>
    <xf numFmtId="0" fontId="51" fillId="7" borderId="194" xfId="0" applyFont="1" applyFill="1" applyBorder="1" applyAlignment="1">
      <alignment horizontal="center" vertical="center"/>
    </xf>
    <xf numFmtId="0" fontId="51" fillId="7" borderId="195" xfId="0" applyFont="1" applyFill="1" applyBorder="1" applyAlignment="1">
      <alignment horizontal="center" vertical="center"/>
    </xf>
    <xf numFmtId="0" fontId="0" fillId="0" borderId="196" xfId="0" applyBorder="1" applyAlignment="1">
      <alignment horizontal="center"/>
    </xf>
    <xf numFmtId="0" fontId="0" fillId="0" borderId="197" xfId="0" applyBorder="1" applyAlignment="1">
      <alignment horizontal="center"/>
    </xf>
    <xf numFmtId="0" fontId="31" fillId="10" borderId="198" xfId="0" applyFont="1" applyFill="1" applyBorder="1" applyAlignment="1">
      <alignment horizontal="center" vertical="center"/>
    </xf>
    <xf numFmtId="0" fontId="51" fillId="0" borderId="20" xfId="0" applyFont="1" applyBorder="1" applyAlignment="1">
      <alignment horizontal="center" vertical="center"/>
    </xf>
    <xf numFmtId="0" fontId="31" fillId="10" borderId="111" xfId="0" applyFont="1" applyFill="1" applyBorder="1" applyAlignment="1">
      <alignment horizontal="center" vertical="center"/>
    </xf>
    <xf numFmtId="0" fontId="31" fillId="7" borderId="199" xfId="0" applyFont="1" applyFill="1" applyBorder="1" applyAlignment="1">
      <alignment horizontal="center" vertical="center"/>
    </xf>
    <xf numFmtId="0" fontId="51" fillId="7" borderId="20" xfId="0" applyFont="1" applyFill="1" applyBorder="1" applyAlignment="1">
      <alignment horizontal="center" vertical="center"/>
    </xf>
    <xf numFmtId="0" fontId="31" fillId="7" borderId="200" xfId="0" applyFont="1" applyFill="1" applyBorder="1" applyAlignment="1">
      <alignment horizontal="center" vertical="center"/>
    </xf>
    <xf numFmtId="0" fontId="31" fillId="9" borderId="198" xfId="0" applyFont="1" applyFill="1" applyBorder="1" applyAlignment="1">
      <alignment horizontal="center" vertical="center"/>
    </xf>
    <xf numFmtId="0" fontId="31" fillId="9" borderId="111" xfId="0" applyFont="1" applyFill="1" applyBorder="1" applyAlignment="1">
      <alignment horizontal="center" vertical="center"/>
    </xf>
    <xf numFmtId="0" fontId="31" fillId="11" borderId="199" xfId="0" applyFont="1" applyFill="1" applyBorder="1" applyAlignment="1">
      <alignment horizontal="center" vertical="center"/>
    </xf>
    <xf numFmtId="0" fontId="31" fillId="11" borderId="200" xfId="0" applyFont="1" applyFill="1" applyBorder="1" applyAlignment="1">
      <alignment horizontal="center" vertical="center"/>
    </xf>
    <xf numFmtId="0" fontId="31" fillId="9" borderId="20" xfId="0" applyFont="1" applyFill="1" applyBorder="1" applyAlignment="1">
      <alignment horizontal="center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198" xfId="0" applyFont="1" applyFill="1" applyBorder="1" applyAlignment="1">
      <alignment horizontal="center" vertical="center"/>
    </xf>
    <xf numFmtId="0" fontId="31" fillId="7" borderId="111" xfId="0" applyFont="1" applyFill="1" applyBorder="1" applyAlignment="1">
      <alignment horizontal="center" vertical="center"/>
    </xf>
    <xf numFmtId="0" fontId="31" fillId="0" borderId="20" xfId="0" applyFont="1" applyBorder="1" applyAlignment="1">
      <alignment horizontal="center" vertical="center"/>
    </xf>
    <xf numFmtId="0" fontId="31" fillId="0" borderId="111" xfId="0" applyFont="1" applyBorder="1" applyAlignment="1">
      <alignment horizontal="center" vertical="center"/>
    </xf>
    <xf numFmtId="0" fontId="31" fillId="0" borderId="199" xfId="0" applyFont="1" applyBorder="1" applyAlignment="1">
      <alignment horizontal="center" vertical="center"/>
    </xf>
    <xf numFmtId="0" fontId="31" fillId="0" borderId="200" xfId="0" applyFont="1" applyBorder="1" applyAlignment="1">
      <alignment horizontal="center" vertical="center"/>
    </xf>
    <xf numFmtId="0" fontId="51" fillId="0" borderId="3" xfId="0" applyFont="1" applyBorder="1" applyAlignment="1">
      <alignment horizontal="center" vertical="center"/>
    </xf>
    <xf numFmtId="0" fontId="51" fillId="0" borderId="175" xfId="0" applyFont="1" applyBorder="1" applyAlignment="1">
      <alignment horizontal="center" vertical="center"/>
    </xf>
    <xf numFmtId="0" fontId="51" fillId="0" borderId="176" xfId="0" applyFont="1" applyBorder="1" applyAlignment="1">
      <alignment horizontal="center" vertical="center"/>
    </xf>
    <xf numFmtId="0" fontId="51" fillId="0" borderId="2" xfId="0" applyFont="1" applyBorder="1" applyAlignment="1">
      <alignment horizontal="center" vertical="center"/>
    </xf>
    <xf numFmtId="0" fontId="51" fillId="0" borderId="182" xfId="0" applyFont="1" applyBorder="1" applyAlignment="1">
      <alignment horizontal="center" vertical="center"/>
    </xf>
    <xf numFmtId="0" fontId="51" fillId="0" borderId="143" xfId="0" applyFont="1" applyBorder="1" applyAlignment="1">
      <alignment horizontal="center" vertical="center"/>
    </xf>
    <xf numFmtId="0" fontId="51" fillId="0" borderId="179" xfId="0" applyFont="1" applyBorder="1" applyAlignment="1">
      <alignment horizontal="center" vertical="center"/>
    </xf>
    <xf numFmtId="0" fontId="0" fillId="0" borderId="74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31" fillId="0" borderId="0" xfId="0" applyFont="1" applyAlignment="1">
      <alignment horizontal="left"/>
    </xf>
    <xf numFmtId="0" fontId="51" fillId="7" borderId="205" xfId="0" applyFont="1" applyFill="1" applyBorder="1" applyAlignment="1">
      <alignment horizontal="center" vertical="center"/>
    </xf>
    <xf numFmtId="0" fontId="51" fillId="7" borderId="206" xfId="0" applyFont="1" applyFill="1" applyBorder="1" applyAlignment="1">
      <alignment horizontal="center" vertical="center"/>
    </xf>
    <xf numFmtId="0" fontId="51" fillId="7" borderId="207" xfId="0" applyFont="1" applyFill="1" applyBorder="1" applyAlignment="1">
      <alignment horizontal="center" vertical="center"/>
    </xf>
    <xf numFmtId="0" fontId="51" fillId="7" borderId="208" xfId="0" applyFont="1" applyFill="1" applyBorder="1" applyAlignment="1">
      <alignment horizontal="center" vertical="center"/>
    </xf>
    <xf numFmtId="0" fontId="51" fillId="7" borderId="209" xfId="0" applyFont="1" applyFill="1" applyBorder="1" applyAlignment="1">
      <alignment horizontal="center" vertical="center"/>
    </xf>
    <xf numFmtId="0" fontId="51" fillId="7" borderId="210" xfId="0" applyFont="1" applyFill="1" applyBorder="1" applyAlignment="1">
      <alignment horizontal="center" vertical="center"/>
    </xf>
    <xf numFmtId="0" fontId="51" fillId="7" borderId="211" xfId="0" applyFont="1" applyFill="1" applyBorder="1" applyAlignment="1">
      <alignment horizontal="center" vertical="center"/>
    </xf>
    <xf numFmtId="0" fontId="51" fillId="7" borderId="212" xfId="0" applyFont="1" applyFill="1" applyBorder="1" applyAlignment="1">
      <alignment horizontal="center" vertical="center"/>
    </xf>
    <xf numFmtId="0" fontId="51" fillId="7" borderId="213" xfId="0" applyFont="1" applyFill="1" applyBorder="1" applyAlignment="1">
      <alignment horizontal="center" vertical="center"/>
    </xf>
    <xf numFmtId="0" fontId="51" fillId="7" borderId="214" xfId="0" applyFont="1" applyFill="1" applyBorder="1" applyAlignment="1">
      <alignment horizontal="center" vertical="center"/>
    </xf>
    <xf numFmtId="0" fontId="51" fillId="0" borderId="213" xfId="0" applyFont="1" applyBorder="1" applyAlignment="1">
      <alignment horizontal="center" vertical="center"/>
    </xf>
    <xf numFmtId="0" fontId="51" fillId="0" borderId="206" xfId="0" applyFont="1" applyBorder="1" applyAlignment="1">
      <alignment horizontal="center" vertical="center"/>
    </xf>
    <xf numFmtId="0" fontId="51" fillId="0" borderId="211" xfId="0" applyFont="1" applyBorder="1" applyAlignment="1">
      <alignment horizontal="center" vertical="center"/>
    </xf>
    <xf numFmtId="0" fontId="51" fillId="0" borderId="212" xfId="0" applyFont="1" applyBorder="1" applyAlignment="1">
      <alignment horizontal="center" vertical="center"/>
    </xf>
    <xf numFmtId="0" fontId="51" fillId="7" borderId="81" xfId="0" applyFont="1" applyFill="1" applyBorder="1" applyAlignment="1">
      <alignment horizontal="center" vertical="center"/>
    </xf>
    <xf numFmtId="0" fontId="51" fillId="7" borderId="93" xfId="0" applyFont="1" applyFill="1" applyBorder="1" applyAlignment="1">
      <alignment horizontal="center" vertical="center"/>
    </xf>
    <xf numFmtId="0" fontId="51" fillId="7" borderId="215" xfId="0" applyFont="1" applyFill="1" applyBorder="1" applyAlignment="1">
      <alignment horizontal="center" vertical="center"/>
    </xf>
    <xf numFmtId="0" fontId="51" fillId="7" borderId="216" xfId="0" applyFont="1" applyFill="1" applyBorder="1" applyAlignment="1">
      <alignment horizontal="center" vertical="center"/>
    </xf>
    <xf numFmtId="0" fontId="51" fillId="7" borderId="115" xfId="0" applyFont="1" applyFill="1" applyBorder="1" applyAlignment="1">
      <alignment horizontal="center" vertical="center"/>
    </xf>
    <xf numFmtId="0" fontId="51" fillId="0" borderId="93" xfId="0" applyFont="1" applyBorder="1" applyAlignment="1">
      <alignment horizontal="center" vertical="center"/>
    </xf>
    <xf numFmtId="0" fontId="51" fillId="0" borderId="215" xfId="0" applyFont="1" applyBorder="1" applyAlignment="1">
      <alignment horizontal="center" vertical="center"/>
    </xf>
    <xf numFmtId="0" fontId="51" fillId="0" borderId="216" xfId="0" applyFont="1" applyBorder="1" applyAlignment="1">
      <alignment horizontal="center" vertical="center"/>
    </xf>
    <xf numFmtId="0" fontId="31" fillId="9" borderId="199" xfId="0" applyFont="1" applyFill="1" applyBorder="1" applyAlignment="1">
      <alignment horizontal="center" vertical="center"/>
    </xf>
    <xf numFmtId="0" fontId="31" fillId="9" borderId="200" xfId="0" applyFont="1" applyFill="1" applyBorder="1" applyAlignment="1">
      <alignment horizontal="center" vertical="center"/>
    </xf>
    <xf numFmtId="0" fontId="51" fillId="7" borderId="217" xfId="0" applyFont="1" applyFill="1" applyBorder="1" applyAlignment="1">
      <alignment horizontal="center" vertical="center"/>
    </xf>
    <xf numFmtId="0" fontId="51" fillId="7" borderId="218" xfId="0" applyFont="1" applyFill="1" applyBorder="1" applyAlignment="1">
      <alignment horizontal="center" vertical="center"/>
    </xf>
    <xf numFmtId="0" fontId="51" fillId="7" borderId="219" xfId="0" applyFont="1" applyFill="1" applyBorder="1" applyAlignment="1">
      <alignment horizontal="center" vertical="center"/>
    </xf>
    <xf numFmtId="0" fontId="51" fillId="7" borderId="220" xfId="0" applyFont="1" applyFill="1" applyBorder="1" applyAlignment="1">
      <alignment horizontal="center" vertical="center"/>
    </xf>
    <xf numFmtId="0" fontId="51" fillId="7" borderId="221" xfId="0" applyFont="1" applyFill="1" applyBorder="1" applyAlignment="1">
      <alignment horizontal="center" vertical="center"/>
    </xf>
    <xf numFmtId="0" fontId="51" fillId="0" borderId="218" xfId="0" applyFont="1" applyBorder="1" applyAlignment="1">
      <alignment horizontal="center" vertical="center"/>
    </xf>
    <xf numFmtId="0" fontId="51" fillId="0" borderId="219" xfId="0" applyFont="1" applyBorder="1" applyAlignment="1">
      <alignment horizontal="center" vertical="center"/>
    </xf>
    <xf numFmtId="0" fontId="51" fillId="0" borderId="220" xfId="0" applyFont="1" applyBorder="1" applyAlignment="1">
      <alignment horizontal="center" vertical="center"/>
    </xf>
    <xf numFmtId="0" fontId="51" fillId="7" borderId="222" xfId="0" applyFont="1" applyFill="1" applyBorder="1" applyAlignment="1">
      <alignment horizontal="center" vertical="center"/>
    </xf>
    <xf numFmtId="0" fontId="51" fillId="7" borderId="223" xfId="0" applyFont="1" applyFill="1" applyBorder="1" applyAlignment="1">
      <alignment horizontal="center" vertical="center"/>
    </xf>
    <xf numFmtId="0" fontId="51" fillId="7" borderId="224" xfId="0" applyFont="1" applyFill="1" applyBorder="1" applyAlignment="1">
      <alignment horizontal="center" vertical="center"/>
    </xf>
    <xf numFmtId="0" fontId="51" fillId="7" borderId="225" xfId="0" applyFont="1" applyFill="1" applyBorder="1" applyAlignment="1">
      <alignment horizontal="center" vertical="center"/>
    </xf>
    <xf numFmtId="0" fontId="51" fillId="7" borderId="226" xfId="0" applyFont="1" applyFill="1" applyBorder="1" applyAlignment="1">
      <alignment horizontal="center" vertical="center"/>
    </xf>
    <xf numFmtId="0" fontId="51" fillId="0" borderId="223" xfId="0" applyFont="1" applyBorder="1" applyAlignment="1">
      <alignment horizontal="center" vertical="center"/>
    </xf>
    <xf numFmtId="0" fontId="51" fillId="0" borderId="162" xfId="0" applyFont="1" applyBorder="1" applyAlignment="1">
      <alignment horizontal="center" vertical="center"/>
    </xf>
    <xf numFmtId="0" fontId="51" fillId="0" borderId="163" xfId="0" applyFont="1" applyBorder="1" applyAlignment="1">
      <alignment horizontal="center" vertical="center"/>
    </xf>
    <xf numFmtId="0" fontId="0" fillId="0" borderId="227" xfId="0" applyBorder="1" applyAlignment="1">
      <alignment horizontal="center"/>
    </xf>
    <xf numFmtId="0" fontId="0" fillId="0" borderId="228" xfId="0" applyBorder="1" applyAlignment="1">
      <alignment horizontal="center"/>
    </xf>
    <xf numFmtId="0" fontId="31" fillId="0" borderId="198" xfId="0" applyFont="1" applyBorder="1" applyAlignment="1">
      <alignment horizontal="center" vertical="center"/>
    </xf>
    <xf numFmtId="0" fontId="51" fillId="0" borderId="178" xfId="0" applyFont="1" applyBorder="1" applyAlignment="1">
      <alignment horizontal="center" vertical="center"/>
    </xf>
    <xf numFmtId="0" fontId="0" fillId="0" borderId="170" xfId="0" applyBorder="1" applyAlignment="1">
      <alignment horizontal="center"/>
    </xf>
    <xf numFmtId="0" fontId="0" fillId="0" borderId="172" xfId="0" applyBorder="1" applyAlignment="1">
      <alignment horizontal="center"/>
    </xf>
    <xf numFmtId="0" fontId="51" fillId="0" borderId="161" xfId="0" applyFont="1" applyBorder="1" applyAlignment="1">
      <alignment horizontal="center" vertical="center"/>
    </xf>
    <xf numFmtId="0" fontId="51" fillId="0" borderId="191" xfId="0" applyFont="1" applyBorder="1" applyAlignment="1">
      <alignment horizontal="center" vertical="center"/>
    </xf>
    <xf numFmtId="0" fontId="51" fillId="0" borderId="194" xfId="0" applyFont="1" applyBorder="1" applyAlignment="1">
      <alignment horizontal="center" vertical="center"/>
    </xf>
    <xf numFmtId="0" fontId="51" fillId="0" borderId="192" xfId="0" applyFont="1" applyBorder="1" applyAlignment="1">
      <alignment horizontal="center" vertical="center"/>
    </xf>
    <xf numFmtId="0" fontId="51" fillId="0" borderId="193" xfId="0" applyFont="1" applyBorder="1" applyAlignment="1">
      <alignment horizontal="center" vertical="center"/>
    </xf>
    <xf numFmtId="0" fontId="0" fillId="0" borderId="74" xfId="0" applyBorder="1" applyAlignment="1">
      <alignment horizontal="center"/>
    </xf>
    <xf numFmtId="0" fontId="51" fillId="0" borderId="159" xfId="0" applyFont="1" applyBorder="1" applyAlignment="1">
      <alignment horizontal="center" vertical="center"/>
    </xf>
    <xf numFmtId="0" fontId="51" fillId="0" borderId="187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0" borderId="74" xfId="0" applyBorder="1"/>
    <xf numFmtId="0" fontId="42" fillId="0" borderId="74" xfId="0" applyFont="1" applyBorder="1" applyAlignment="1">
      <alignment horizontal="center"/>
    </xf>
    <xf numFmtId="0" fontId="51" fillId="7" borderId="229" xfId="0" applyFont="1" applyFill="1" applyBorder="1" applyAlignment="1">
      <alignment horizontal="center" vertical="center"/>
    </xf>
    <xf numFmtId="0" fontId="51" fillId="7" borderId="230" xfId="0" applyFont="1" applyFill="1" applyBorder="1" applyAlignment="1">
      <alignment horizontal="center" vertical="center"/>
    </xf>
    <xf numFmtId="0" fontId="51" fillId="7" borderId="231" xfId="0" applyFont="1" applyFill="1" applyBorder="1" applyAlignment="1">
      <alignment horizontal="center" vertical="center"/>
    </xf>
    <xf numFmtId="0" fontId="51" fillId="7" borderId="232" xfId="0" applyFont="1" applyFill="1" applyBorder="1" applyAlignment="1">
      <alignment horizontal="center" vertical="center"/>
    </xf>
    <xf numFmtId="0" fontId="51" fillId="7" borderId="233" xfId="0" applyFont="1" applyFill="1" applyBorder="1" applyAlignment="1">
      <alignment horizontal="center" vertical="center"/>
    </xf>
    <xf numFmtId="0" fontId="51" fillId="7" borderId="234" xfId="0" applyFont="1" applyFill="1" applyBorder="1" applyAlignment="1">
      <alignment horizontal="center" vertical="center"/>
    </xf>
    <xf numFmtId="0" fontId="51" fillId="7" borderId="17" xfId="0" applyFont="1" applyFill="1" applyBorder="1" applyAlignment="1">
      <alignment horizontal="center" vertical="center"/>
    </xf>
    <xf numFmtId="0" fontId="51" fillId="7" borderId="107" xfId="0" applyFont="1" applyFill="1" applyBorder="1" applyAlignment="1">
      <alignment horizontal="center" vertical="center"/>
    </xf>
    <xf numFmtId="0" fontId="51" fillId="7" borderId="235" xfId="0" applyFont="1" applyFill="1" applyBorder="1" applyAlignment="1">
      <alignment horizontal="center" vertical="center"/>
    </xf>
    <xf numFmtId="0" fontId="51" fillId="7" borderId="236" xfId="0" applyFont="1" applyFill="1" applyBorder="1" applyAlignment="1">
      <alignment horizontal="center" vertical="center"/>
    </xf>
    <xf numFmtId="0" fontId="0" fillId="0" borderId="86" xfId="0" applyBorder="1" applyAlignment="1">
      <alignment horizontal="center"/>
    </xf>
    <xf numFmtId="0" fontId="0" fillId="0" borderId="74" xfId="0" applyBorder="1" applyAlignment="1">
      <alignment horizontal="center" vertical="center"/>
    </xf>
    <xf numFmtId="0" fontId="0" fillId="0" borderId="159" xfId="0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44" xfId="0" applyBorder="1" applyAlignment="1">
      <alignment horizontal="center"/>
    </xf>
    <xf numFmtId="0" fontId="0" fillId="0" borderId="245" xfId="0" applyBorder="1" applyAlignment="1">
      <alignment horizontal="center"/>
    </xf>
    <xf numFmtId="0" fontId="0" fillId="0" borderId="246" xfId="0" applyBorder="1" applyAlignment="1">
      <alignment horizontal="center"/>
    </xf>
    <xf numFmtId="0" fontId="0" fillId="0" borderId="247" xfId="0" applyBorder="1" applyAlignment="1">
      <alignment horizontal="center"/>
    </xf>
    <xf numFmtId="0" fontId="42" fillId="0" borderId="74" xfId="0" applyFont="1" applyBorder="1" applyAlignment="1">
      <alignment horizontal="center" vertical="center"/>
    </xf>
    <xf numFmtId="0" fontId="31" fillId="11" borderId="198" xfId="0" applyFont="1" applyFill="1" applyBorder="1" applyAlignment="1">
      <alignment horizontal="center" vertical="center"/>
    </xf>
    <xf numFmtId="0" fontId="31" fillId="11" borderId="111" xfId="0" applyFont="1" applyFill="1" applyBorder="1" applyAlignment="1">
      <alignment horizontal="center" vertical="center"/>
    </xf>
    <xf numFmtId="0" fontId="0" fillId="0" borderId="75" xfId="0" applyBorder="1" applyAlignment="1">
      <alignment horizontal="center"/>
    </xf>
    <xf numFmtId="0" fontId="0" fillId="0" borderId="178" xfId="0" applyBorder="1" applyAlignment="1">
      <alignment horizontal="center"/>
    </xf>
    <xf numFmtId="0" fontId="31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52" fillId="0" borderId="0" xfId="0" applyFont="1"/>
    <xf numFmtId="0" fontId="36" fillId="0" borderId="239" xfId="0" applyFont="1" applyBorder="1" applyAlignment="1">
      <alignment horizontal="center" vertical="center"/>
    </xf>
    <xf numFmtId="0" fontId="36" fillId="0" borderId="243" xfId="0" applyFont="1" applyBorder="1" applyAlignment="1">
      <alignment horizontal="center" vertical="center"/>
    </xf>
    <xf numFmtId="0" fontId="53" fillId="0" borderId="234" xfId="0" applyFont="1" applyBorder="1" applyAlignment="1">
      <alignment horizontal="left"/>
    </xf>
    <xf numFmtId="0" fontId="53" fillId="0" borderId="17" xfId="0" applyFont="1" applyBorder="1" applyAlignment="1">
      <alignment horizontal="left"/>
    </xf>
    <xf numFmtId="0" fontId="53" fillId="0" borderId="79" xfId="0" applyFont="1" applyBorder="1" applyAlignment="1">
      <alignment horizontal="center" vertical="center"/>
    </xf>
    <xf numFmtId="0" fontId="53" fillId="0" borderId="80" xfId="0" applyFont="1" applyBorder="1" applyAlignment="1">
      <alignment horizontal="center" vertical="center"/>
    </xf>
    <xf numFmtId="0" fontId="52" fillId="0" borderId="165" xfId="0" applyFont="1" applyBorder="1"/>
    <xf numFmtId="0" fontId="52" fillId="0" borderId="174" xfId="0" applyFont="1" applyBorder="1"/>
    <xf numFmtId="0" fontId="53" fillId="0" borderId="17" xfId="0" applyFont="1" applyBorder="1" applyAlignment="1">
      <alignment horizontal="center"/>
    </xf>
    <xf numFmtId="0" fontId="36" fillId="0" borderId="178" xfId="0" applyFont="1" applyBorder="1" applyAlignment="1">
      <alignment horizontal="center" vertical="center"/>
    </xf>
    <xf numFmtId="0" fontId="36" fillId="0" borderId="180" xfId="0" applyFont="1" applyBorder="1" applyAlignment="1">
      <alignment horizontal="center" vertical="center"/>
    </xf>
    <xf numFmtId="0" fontId="52" fillId="0" borderId="159" xfId="0" applyFont="1" applyBorder="1" applyAlignment="1">
      <alignment horizontal="center" vertical="center"/>
    </xf>
    <xf numFmtId="0" fontId="52" fillId="0" borderId="160" xfId="0" applyFont="1" applyBorder="1" applyAlignment="1">
      <alignment horizontal="center" vertical="center"/>
    </xf>
    <xf numFmtId="0" fontId="52" fillId="0" borderId="58" xfId="0" applyFont="1" applyBorder="1"/>
    <xf numFmtId="0" fontId="52" fillId="0" borderId="58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0" fillId="0" borderId="0" xfId="0" applyBorder="1"/>
    <xf numFmtId="0" fontId="51" fillId="0" borderId="20" xfId="0" applyFont="1" applyFill="1" applyBorder="1" applyAlignment="1">
      <alignment horizontal="center" vertical="center"/>
    </xf>
    <xf numFmtId="0" fontId="31" fillId="10" borderId="199" xfId="0" applyFont="1" applyFill="1" applyBorder="1" applyAlignment="1">
      <alignment horizontal="center" vertical="center"/>
    </xf>
    <xf numFmtId="0" fontId="31" fillId="10" borderId="200" xfId="0" applyFont="1" applyFill="1" applyBorder="1" applyAlignment="1">
      <alignment horizontal="center" vertical="center"/>
    </xf>
    <xf numFmtId="0" fontId="31" fillId="0" borderId="0" xfId="0" applyFont="1" applyBorder="1" applyAlignment="1">
      <alignment horizontal="center"/>
    </xf>
    <xf numFmtId="0" fontId="52" fillId="0" borderId="166" xfId="0" applyFont="1" applyBorder="1"/>
    <xf numFmtId="0" fontId="36" fillId="0" borderId="165" xfId="0" applyFont="1" applyBorder="1"/>
    <xf numFmtId="0" fontId="36" fillId="0" borderId="174" xfId="0" applyFont="1" applyBorder="1"/>
    <xf numFmtId="0" fontId="51" fillId="7" borderId="159" xfId="0" applyFont="1" applyFill="1" applyBorder="1" applyAlignment="1">
      <alignment horizontal="center" vertical="center"/>
    </xf>
    <xf numFmtId="0" fontId="51" fillId="7" borderId="3" xfId="0" applyFont="1" applyFill="1" applyBorder="1" applyAlignment="1">
      <alignment horizontal="center" vertical="center"/>
    </xf>
    <xf numFmtId="0" fontId="51" fillId="7" borderId="16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0" xfId="0"/>
    <xf numFmtId="0" fontId="0" fillId="0" borderId="74" xfId="0" applyBorder="1" applyAlignment="1">
      <alignment horizontal="center"/>
    </xf>
    <xf numFmtId="0" fontId="0" fillId="0" borderId="75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53" fillId="0" borderId="114" xfId="0" applyFont="1" applyBorder="1" applyAlignment="1">
      <alignment horizontal="left"/>
    </xf>
    <xf numFmtId="0" fontId="53" fillId="0" borderId="84" xfId="0" applyFont="1" applyBorder="1" applyAlignment="1">
      <alignment horizontal="center"/>
    </xf>
    <xf numFmtId="0" fontId="53" fillId="0" borderId="84" xfId="0" applyFont="1" applyBorder="1" applyAlignment="1">
      <alignment horizontal="left"/>
    </xf>
    <xf numFmtId="0" fontId="53" fillId="0" borderId="89" xfId="0" applyFont="1" applyBorder="1" applyAlignment="1">
      <alignment horizontal="center" vertical="center"/>
    </xf>
    <xf numFmtId="0" fontId="53" fillId="0" borderId="177" xfId="0" applyFont="1" applyBorder="1" applyAlignment="1">
      <alignment horizontal="center" vertical="center"/>
    </xf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54" fillId="0" borderId="0" xfId="0" applyFont="1" applyAlignment="1">
      <alignment horizontal="left" vertical="top"/>
    </xf>
    <xf numFmtId="0" fontId="54" fillId="0" borderId="0" xfId="0" applyFont="1" applyAlignment="1">
      <alignment horizontal="center" vertical="center"/>
    </xf>
    <xf numFmtId="0" fontId="54" fillId="0" borderId="0" xfId="0" applyFont="1"/>
    <xf numFmtId="0" fontId="51" fillId="0" borderId="0" xfId="0" applyFont="1" applyAlignment="1">
      <alignment horizontal="center"/>
    </xf>
    <xf numFmtId="0" fontId="55" fillId="0" borderId="0" xfId="0" applyFont="1"/>
    <xf numFmtId="0" fontId="55" fillId="0" borderId="0" xfId="0" applyFont="1" applyAlignment="1">
      <alignment horizontal="center" vertical="center"/>
    </xf>
    <xf numFmtId="175" fontId="56" fillId="0" borderId="0" xfId="0" applyNumberFormat="1" applyFont="1" applyAlignment="1">
      <alignment horizontal="center" vertical="center"/>
    </xf>
    <xf numFmtId="49" fontId="56" fillId="0" borderId="0" xfId="0" applyNumberFormat="1" applyFont="1"/>
    <xf numFmtId="176" fontId="43" fillId="0" borderId="0" xfId="0" applyNumberFormat="1" applyFont="1" applyAlignment="1">
      <alignment horizontal="center"/>
    </xf>
    <xf numFmtId="0" fontId="51" fillId="7" borderId="159" xfId="0" applyFont="1" applyFill="1" applyBorder="1" applyAlignment="1">
      <alignment horizontal="center" vertical="center"/>
    </xf>
    <xf numFmtId="0" fontId="51" fillId="7" borderId="3" xfId="0" applyFont="1" applyFill="1" applyBorder="1" applyAlignment="1">
      <alignment horizontal="center" vertical="center"/>
    </xf>
    <xf numFmtId="0" fontId="51" fillId="9" borderId="20" xfId="0" applyFont="1" applyFill="1" applyBorder="1" applyAlignment="1">
      <alignment horizontal="center" vertical="center"/>
    </xf>
    <xf numFmtId="0" fontId="51" fillId="10" borderId="20" xfId="0" applyFont="1" applyFill="1" applyBorder="1" applyAlignment="1">
      <alignment horizontal="center" vertical="center"/>
    </xf>
    <xf numFmtId="0" fontId="31" fillId="10" borderId="20" xfId="0" applyFont="1" applyFill="1" applyBorder="1" applyAlignment="1">
      <alignment horizontal="center" vertical="center"/>
    </xf>
    <xf numFmtId="0" fontId="0" fillId="0" borderId="0" xfId="0"/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  <xf numFmtId="0" fontId="1" fillId="0" borderId="254" xfId="0" applyFont="1" applyBorder="1" applyAlignment="1">
      <alignment horizontal="center" vertical="center"/>
    </xf>
    <xf numFmtId="0" fontId="1" fillId="0" borderId="95" xfId="0" applyFont="1" applyBorder="1" applyAlignment="1">
      <alignment horizontal="center" vertical="center"/>
    </xf>
    <xf numFmtId="0" fontId="0" fillId="0" borderId="0" xfId="0"/>
    <xf numFmtId="0" fontId="51" fillId="7" borderId="159" xfId="0" applyFont="1" applyFill="1" applyBorder="1" applyAlignment="1">
      <alignment horizontal="center" vertical="center"/>
    </xf>
    <xf numFmtId="0" fontId="51" fillId="7" borderId="3" xfId="0" applyFont="1" applyFill="1" applyBorder="1" applyAlignment="1">
      <alignment horizontal="center" vertical="center"/>
    </xf>
    <xf numFmtId="0" fontId="51" fillId="7" borderId="16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4" fillId="0" borderId="108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0" fillId="0" borderId="74" xfId="0" applyFont="1" applyBorder="1" applyAlignment="1">
      <alignment horizontal="center"/>
    </xf>
    <xf numFmtId="0" fontId="0" fillId="0" borderId="0" xfId="0"/>
    <xf numFmtId="0" fontId="10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12" borderId="0" xfId="0" applyFill="1" applyAlignment="1">
      <alignment horizontal="center"/>
    </xf>
    <xf numFmtId="0" fontId="0" fillId="12" borderId="0" xfId="0" applyFill="1" applyAlignment="1">
      <alignment horizontal="center" vertical="center"/>
    </xf>
    <xf numFmtId="0" fontId="0" fillId="12" borderId="0" xfId="0" applyFill="1"/>
    <xf numFmtId="0" fontId="0" fillId="13" borderId="0" xfId="0" applyFill="1" applyAlignment="1">
      <alignment horizontal="center"/>
    </xf>
    <xf numFmtId="0" fontId="0" fillId="13" borderId="0" xfId="0" applyFill="1" applyAlignment="1">
      <alignment horizontal="center" vertical="center"/>
    </xf>
    <xf numFmtId="0" fontId="0" fillId="13" borderId="0" xfId="0" applyFill="1"/>
    <xf numFmtId="0" fontId="51" fillId="7" borderId="159" xfId="0" applyFont="1" applyFill="1" applyBorder="1" applyAlignment="1">
      <alignment horizontal="center" vertical="center"/>
    </xf>
    <xf numFmtId="0" fontId="51" fillId="7" borderId="3" xfId="0" applyFont="1" applyFill="1" applyBorder="1" applyAlignment="1">
      <alignment horizontal="center" vertical="center"/>
    </xf>
    <xf numFmtId="0" fontId="51" fillId="7" borderId="159" xfId="0" applyFont="1" applyFill="1" applyBorder="1" applyAlignment="1">
      <alignment horizontal="center" vertical="center"/>
    </xf>
    <xf numFmtId="0" fontId="51" fillId="7" borderId="3" xfId="0" applyFont="1" applyFill="1" applyBorder="1" applyAlignment="1">
      <alignment horizontal="center" vertical="center"/>
    </xf>
    <xf numFmtId="0" fontId="51" fillId="7" borderId="160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24" fillId="0" borderId="257" xfId="0" applyFont="1" applyBorder="1" applyAlignment="1">
      <alignment horizontal="center"/>
    </xf>
    <xf numFmtId="0" fontId="11" fillId="0" borderId="257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10" fillId="0" borderId="57" xfId="0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10" fillId="0" borderId="57" xfId="0" applyFont="1" applyBorder="1" applyAlignment="1">
      <alignment horizontal="center" vertical="center"/>
    </xf>
    <xf numFmtId="0" fontId="24" fillId="0" borderId="135" xfId="0" applyFont="1" applyBorder="1"/>
    <xf numFmtId="0" fontId="24" fillId="0" borderId="136" xfId="0" applyFont="1" applyBorder="1" applyAlignment="1">
      <alignment horizontal="center"/>
    </xf>
    <xf numFmtId="1" fontId="1" fillId="0" borderId="109" xfId="0" applyNumberFormat="1" applyFont="1" applyBorder="1" applyAlignment="1">
      <alignment horizontal="center" vertical="center"/>
    </xf>
    <xf numFmtId="49" fontId="11" fillId="0" borderId="14" xfId="0" applyNumberFormat="1" applyFont="1" applyBorder="1" applyAlignment="1">
      <alignment horizontal="center" vertical="center"/>
    </xf>
    <xf numFmtId="1" fontId="1" fillId="0" borderId="96" xfId="0" applyNumberFormat="1" applyFont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1" fontId="1" fillId="0" borderId="265" xfId="0" applyNumberFormat="1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/>
    </xf>
    <xf numFmtId="49" fontId="11" fillId="0" borderId="15" xfId="0" applyNumberFormat="1" applyFont="1" applyBorder="1" applyAlignment="1">
      <alignment horizontal="center" vertical="center"/>
    </xf>
    <xf numFmtId="0" fontId="0" fillId="0" borderId="0" xfId="0"/>
    <xf numFmtId="0" fontId="0" fillId="0" borderId="0" xfId="0" applyAlignment="1">
      <alignment horizontal="center"/>
    </xf>
    <xf numFmtId="0" fontId="1" fillId="0" borderId="5" xfId="0" applyFont="1" applyBorder="1" applyAlignment="1">
      <alignment horizontal="center" vertical="center"/>
    </xf>
    <xf numFmtId="0" fontId="1" fillId="0" borderId="68" xfId="0" applyFont="1" applyBorder="1" applyAlignment="1">
      <alignment horizontal="center"/>
    </xf>
    <xf numFmtId="0" fontId="1" fillId="0" borderId="256" xfId="0" applyFont="1" applyBorder="1" applyAlignment="1">
      <alignment horizontal="center"/>
    </xf>
    <xf numFmtId="0" fontId="1" fillId="0" borderId="52" xfId="0" applyFont="1" applyBorder="1" applyAlignment="1">
      <alignment horizontal="center"/>
    </xf>
    <xf numFmtId="0" fontId="1" fillId="0" borderId="256" xfId="0" applyFont="1" applyBorder="1" applyAlignment="1">
      <alignment horizontal="center" vertical="center"/>
    </xf>
    <xf numFmtId="0" fontId="1" fillId="0" borderId="155" xfId="0" applyFont="1" applyBorder="1" applyAlignment="1">
      <alignment horizontal="center" vertical="center"/>
    </xf>
    <xf numFmtId="0" fontId="0" fillId="0" borderId="0" xfId="0"/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0" fillId="0" borderId="0" xfId="0" applyFont="1" applyAlignment="1">
      <alignment horizontal="center"/>
    </xf>
    <xf numFmtId="0" fontId="0" fillId="0" borderId="7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44" fillId="0" borderId="266" xfId="0" applyFont="1" applyBorder="1" applyAlignment="1" applyProtection="1">
      <alignment vertical="top" wrapText="1"/>
      <protection locked="0"/>
    </xf>
    <xf numFmtId="0" fontId="44" fillId="0" borderId="266" xfId="0" applyFont="1" applyBorder="1" applyAlignment="1" applyProtection="1">
      <alignment horizontal="left"/>
      <protection locked="0"/>
    </xf>
    <xf numFmtId="0" fontId="4" fillId="0" borderId="266" xfId="0" applyFont="1" applyBorder="1" applyAlignment="1" applyProtection="1">
      <alignment horizontal="left" vertical="center" wrapText="1"/>
      <protection locked="0"/>
    </xf>
    <xf numFmtId="0" fontId="44" fillId="0" borderId="267" xfId="0" applyFont="1" applyBorder="1" applyAlignment="1" applyProtection="1">
      <alignment horizontal="left" vertical="center" wrapText="1"/>
      <protection locked="0"/>
    </xf>
    <xf numFmtId="0" fontId="44" fillId="0" borderId="271" xfId="0" applyFont="1" applyBorder="1" applyAlignment="1" applyProtection="1">
      <alignment vertical="top" wrapText="1"/>
      <protection locked="0"/>
    </xf>
    <xf numFmtId="0" fontId="26" fillId="0" borderId="266" xfId="0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>
      <alignment horizontal="right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wrapText="1"/>
    </xf>
    <xf numFmtId="0" fontId="10" fillId="0" borderId="277" xfId="0" applyFont="1" applyBorder="1" applyAlignment="1">
      <alignment horizontal="center"/>
    </xf>
    <xf numFmtId="170" fontId="10" fillId="0" borderId="277" xfId="0" applyNumberFormat="1" applyFont="1" applyBorder="1"/>
    <xf numFmtId="170" fontId="10" fillId="0" borderId="278" xfId="0" applyNumberFormat="1" applyFont="1" applyBorder="1"/>
    <xf numFmtId="0" fontId="10" fillId="0" borderId="0" xfId="0" applyFont="1" applyBorder="1" applyAlignment="1">
      <alignment horizontal="center"/>
    </xf>
    <xf numFmtId="170" fontId="10" fillId="0" borderId="0" xfId="0" applyNumberFormat="1" applyFont="1" applyBorder="1"/>
    <xf numFmtId="170" fontId="10" fillId="0" borderId="39" xfId="0" applyNumberFormat="1" applyFont="1" applyBorder="1"/>
    <xf numFmtId="0" fontId="4" fillId="0" borderId="279" xfId="0" applyFont="1" applyFill="1" applyBorder="1" applyAlignment="1">
      <alignment horizontal="center"/>
    </xf>
    <xf numFmtId="0" fontId="10" fillId="0" borderId="123" xfId="0" applyFont="1" applyBorder="1"/>
    <xf numFmtId="0" fontId="4" fillId="0" borderId="14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96" xfId="0" applyFont="1" applyBorder="1" applyAlignment="1">
      <alignment horizontal="center" vertical="center"/>
    </xf>
    <xf numFmtId="0" fontId="8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 vertical="center"/>
    </xf>
    <xf numFmtId="0" fontId="8" fillId="0" borderId="59" xfId="0" applyFont="1" applyBorder="1" applyAlignment="1">
      <alignment horizontal="center"/>
    </xf>
    <xf numFmtId="0" fontId="8" fillId="0" borderId="100" xfId="0" applyFont="1" applyBorder="1" applyAlignment="1">
      <alignment horizontal="center" vertical="center"/>
    </xf>
    <xf numFmtId="167" fontId="4" fillId="0" borderId="129" xfId="0" applyNumberFormat="1" applyFont="1" applyBorder="1"/>
    <xf numFmtId="0" fontId="8" fillId="0" borderId="177" xfId="0" applyFont="1" applyBorder="1" applyAlignment="1">
      <alignment horizontal="center"/>
    </xf>
    <xf numFmtId="0" fontId="44" fillId="0" borderId="284" xfId="0" applyFont="1" applyBorder="1" applyAlignment="1" applyProtection="1">
      <alignment horizontal="left" vertical="center" wrapText="1"/>
      <protection locked="0"/>
    </xf>
    <xf numFmtId="0" fontId="51" fillId="7" borderId="159" xfId="0" applyFont="1" applyFill="1" applyBorder="1" applyAlignment="1">
      <alignment horizontal="center" vertical="center"/>
    </xf>
    <xf numFmtId="0" fontId="51" fillId="7" borderId="3" xfId="0" applyFont="1" applyFill="1" applyBorder="1" applyAlignment="1">
      <alignment horizontal="center" vertical="center"/>
    </xf>
    <xf numFmtId="0" fontId="51" fillId="7" borderId="16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76" fontId="63" fillId="0" borderId="0" xfId="0" applyNumberFormat="1" applyFont="1" applyAlignment="1">
      <alignment horizontal="center"/>
    </xf>
    <xf numFmtId="0" fontId="63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10" fillId="0" borderId="57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165" fontId="4" fillId="0" borderId="14" xfId="0" applyNumberFormat="1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49" fontId="11" fillId="0" borderId="14" xfId="0" applyNumberFormat="1" applyFont="1" applyFill="1" applyBorder="1" applyAlignment="1">
      <alignment horizontal="center" vertical="center"/>
    </xf>
    <xf numFmtId="1" fontId="1" fillId="0" borderId="96" xfId="0" applyNumberFormat="1" applyFont="1" applyFill="1" applyBorder="1" applyAlignment="1">
      <alignment horizontal="center" vertical="center"/>
    </xf>
    <xf numFmtId="0" fontId="1" fillId="0" borderId="68" xfId="0" applyFont="1" applyBorder="1" applyAlignment="1">
      <alignment horizontal="center" vertical="center"/>
    </xf>
    <xf numFmtId="0" fontId="24" fillId="0" borderId="285" xfId="0" applyFont="1" applyBorder="1" applyAlignment="1">
      <alignment horizontal="center"/>
    </xf>
    <xf numFmtId="178" fontId="10" fillId="0" borderId="0" xfId="0" applyNumberFormat="1" applyFont="1" applyAlignment="1">
      <alignment horizontal="center"/>
    </xf>
    <xf numFmtId="0" fontId="10" fillId="0" borderId="0" xfId="0" applyNumberFormat="1" applyFont="1" applyAlignment="1">
      <alignment horizontal="center"/>
    </xf>
    <xf numFmtId="0" fontId="1" fillId="0" borderId="108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265" xfId="0" applyFont="1" applyBorder="1" applyAlignment="1">
      <alignment horizontal="center" vertical="center"/>
    </xf>
    <xf numFmtId="0" fontId="59" fillId="0" borderId="30" xfId="0" applyFont="1" applyFill="1" applyBorder="1" applyAlignment="1">
      <alignment vertical="center" wrapText="1"/>
    </xf>
    <xf numFmtId="0" fontId="59" fillId="0" borderId="35" xfId="0" applyFont="1" applyFill="1" applyBorder="1" applyAlignment="1">
      <alignment vertical="center" wrapText="1"/>
    </xf>
    <xf numFmtId="0" fontId="10" fillId="3" borderId="0" xfId="0" applyNumberFormat="1" applyFont="1" applyFill="1" applyAlignment="1">
      <alignment horizontal="center"/>
    </xf>
    <xf numFmtId="0" fontId="10" fillId="0" borderId="0" xfId="0" applyFont="1" applyBorder="1"/>
    <xf numFmtId="0" fontId="10" fillId="0" borderId="0" xfId="0" applyFont="1" applyBorder="1" applyAlignment="1">
      <alignment horizontal="center" vertical="center"/>
    </xf>
    <xf numFmtId="0" fontId="44" fillId="0" borderId="267" xfId="0" applyFont="1" applyBorder="1" applyAlignment="1" applyProtection="1">
      <alignment horizontal="center" vertical="top" wrapText="1"/>
      <protection locked="0"/>
    </xf>
    <xf numFmtId="0" fontId="10" fillId="0" borderId="12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44" fillId="0" borderId="284" xfId="0" applyFont="1" applyBorder="1" applyAlignment="1" applyProtection="1">
      <alignment horizontal="center" vertical="center" wrapText="1"/>
      <protection locked="0"/>
    </xf>
    <xf numFmtId="0" fontId="44" fillId="0" borderId="284" xfId="0" quotePrefix="1" applyFont="1" applyBorder="1" applyAlignment="1" applyProtection="1">
      <alignment horizontal="left" vertical="center" wrapText="1"/>
      <protection locked="0"/>
    </xf>
    <xf numFmtId="0" fontId="44" fillId="0" borderId="267" xfId="0" quotePrefix="1" applyFont="1" applyBorder="1" applyAlignment="1" applyProtection="1">
      <alignment horizontal="left" vertical="center" wrapText="1"/>
      <protection locked="0"/>
    </xf>
    <xf numFmtId="0" fontId="44" fillId="0" borderId="284" xfId="0" applyFont="1" applyBorder="1" applyAlignment="1" applyProtection="1">
      <alignment horizontal="center" vertical="top" wrapText="1"/>
      <protection locked="0"/>
    </xf>
    <xf numFmtId="0" fontId="18" fillId="0" borderId="110" xfId="0" applyFont="1" applyBorder="1" applyAlignment="1" applyProtection="1">
      <alignment vertical="center"/>
      <protection locked="0"/>
    </xf>
    <xf numFmtId="0" fontId="44" fillId="0" borderId="267" xfId="0" applyFont="1" applyBorder="1" applyAlignment="1" applyProtection="1">
      <alignment horizontal="center" vertical="center" wrapText="1"/>
      <protection locked="0"/>
    </xf>
    <xf numFmtId="0" fontId="44" fillId="0" borderId="271" xfId="0" applyFont="1" applyBorder="1" applyAlignment="1" applyProtection="1">
      <alignment vertical="center" wrapText="1"/>
      <protection locked="0"/>
    </xf>
    <xf numFmtId="0" fontId="44" fillId="0" borderId="266" xfId="0" applyFont="1" applyBorder="1" applyAlignment="1" applyProtection="1">
      <alignment vertical="center" wrapText="1"/>
      <protection locked="0"/>
    </xf>
    <xf numFmtId="0" fontId="2" fillId="0" borderId="284" xfId="0" applyFont="1" applyBorder="1" applyAlignment="1" applyProtection="1">
      <alignment horizontal="center" vertical="center" wrapText="1"/>
      <protection locked="0"/>
    </xf>
    <xf numFmtId="0" fontId="2" fillId="0" borderId="267" xfId="0" applyFont="1" applyBorder="1" applyAlignment="1" applyProtection="1">
      <alignment horizontal="center" vertical="center" wrapText="1"/>
      <protection locked="0"/>
    </xf>
    <xf numFmtId="0" fontId="44" fillId="0" borderId="266" xfId="0" applyFont="1" applyBorder="1" applyAlignment="1" applyProtection="1">
      <alignment horizontal="left" vertical="center" wrapText="1"/>
      <protection locked="0"/>
    </xf>
    <xf numFmtId="0" fontId="44" fillId="0" borderId="271" xfId="0" applyFont="1" applyBorder="1" applyAlignment="1" applyProtection="1">
      <alignment horizontal="left" vertical="center" wrapText="1"/>
      <protection locked="0"/>
    </xf>
    <xf numFmtId="0" fontId="26" fillId="0" borderId="266" xfId="0" applyFont="1" applyBorder="1" applyAlignment="1" applyProtection="1">
      <alignment horizontal="left" vertical="center"/>
      <protection locked="0"/>
    </xf>
    <xf numFmtId="0" fontId="44" fillId="0" borderId="301" xfId="0" applyFont="1" applyBorder="1" applyAlignment="1" applyProtection="1">
      <alignment horizontal="left" vertical="center" wrapText="1"/>
      <protection locked="0"/>
    </xf>
    <xf numFmtId="0" fontId="1" fillId="0" borderId="279" xfId="0" applyFont="1" applyBorder="1" applyAlignment="1">
      <alignment horizontal="left" vertical="center"/>
    </xf>
    <xf numFmtId="0" fontId="1" fillId="0" borderId="279" xfId="0" applyFont="1" applyBorder="1" applyAlignment="1">
      <alignment vertical="center"/>
    </xf>
    <xf numFmtId="0" fontId="44" fillId="0" borderId="301" xfId="0" applyFont="1" applyBorder="1" applyAlignment="1" applyProtection="1">
      <alignment vertical="top" wrapText="1"/>
      <protection locked="0"/>
    </xf>
    <xf numFmtId="20" fontId="2" fillId="0" borderId="267" xfId="0" applyNumberFormat="1" applyFont="1" applyBorder="1" applyAlignment="1" applyProtection="1">
      <alignment horizontal="center" vertical="center" wrapText="1"/>
      <protection locked="0"/>
    </xf>
    <xf numFmtId="0" fontId="11" fillId="0" borderId="284" xfId="0" applyFont="1" applyBorder="1" applyAlignment="1" applyProtection="1">
      <alignment horizontal="center" vertical="center" wrapText="1"/>
      <protection locked="0"/>
    </xf>
    <xf numFmtId="0" fontId="4" fillId="0" borderId="272" xfId="0" applyFont="1" applyBorder="1" applyAlignment="1">
      <alignment horizontal="center" vertical="center"/>
    </xf>
    <xf numFmtId="0" fontId="4" fillId="0" borderId="270" xfId="0" applyFont="1" applyBorder="1" applyAlignment="1">
      <alignment horizontal="center" vertical="center"/>
    </xf>
    <xf numFmtId="49" fontId="4" fillId="0" borderId="14" xfId="0" applyNumberFormat="1" applyFont="1" applyBorder="1" applyAlignment="1">
      <alignment horizontal="center" vertical="center"/>
    </xf>
    <xf numFmtId="0" fontId="11" fillId="0" borderId="305" xfId="0" applyFont="1" applyBorder="1" applyAlignment="1" applyProtection="1">
      <alignment horizontal="right"/>
      <protection locked="0"/>
    </xf>
    <xf numFmtId="0" fontId="4" fillId="0" borderId="305" xfId="0" applyFont="1" applyBorder="1" applyAlignment="1">
      <alignment horizontal="center" vertical="center"/>
    </xf>
    <xf numFmtId="0" fontId="11" fillId="0" borderId="134" xfId="0" applyFont="1" applyBorder="1" applyAlignment="1" applyProtection="1">
      <alignment horizontal="right"/>
      <protection locked="0"/>
    </xf>
    <xf numFmtId="0" fontId="4" fillId="0" borderId="134" xfId="0" applyFont="1" applyBorder="1" applyAlignment="1">
      <alignment horizontal="center" vertical="center"/>
    </xf>
    <xf numFmtId="0" fontId="4" fillId="0" borderId="134" xfId="0" applyFont="1" applyBorder="1" applyAlignment="1">
      <alignment horizontal="center"/>
    </xf>
    <xf numFmtId="0" fontId="4" fillId="0" borderId="307" xfId="0" applyFont="1" applyBorder="1" applyAlignment="1">
      <alignment horizontal="center"/>
    </xf>
    <xf numFmtId="0" fontId="11" fillId="0" borderId="308" xfId="0" applyFont="1" applyBorder="1" applyAlignment="1" applyProtection="1">
      <alignment horizontal="right"/>
      <protection locked="0"/>
    </xf>
    <xf numFmtId="0" fontId="4" fillId="0" borderId="308" xfId="0" applyFont="1" applyBorder="1" applyAlignment="1">
      <alignment horizontal="center"/>
    </xf>
    <xf numFmtId="0" fontId="4" fillId="0" borderId="309" xfId="0" applyFont="1" applyBorder="1" applyAlignment="1">
      <alignment horizontal="center"/>
    </xf>
    <xf numFmtId="0" fontId="1" fillId="0" borderId="134" xfId="0" applyFont="1" applyBorder="1" applyAlignment="1" applyProtection="1">
      <alignment horizontal="right"/>
      <protection locked="0"/>
    </xf>
    <xf numFmtId="0" fontId="1" fillId="0" borderId="308" xfId="0" applyFont="1" applyBorder="1" applyAlignment="1" applyProtection="1">
      <alignment horizontal="right"/>
      <protection locked="0"/>
    </xf>
    <xf numFmtId="167" fontId="4" fillId="0" borderId="310" xfId="0" applyNumberFormat="1" applyFont="1" applyBorder="1" applyAlignment="1">
      <alignment horizontal="center"/>
    </xf>
    <xf numFmtId="0" fontId="11" fillId="0" borderId="134" xfId="0" applyFont="1" applyFill="1" applyBorder="1" applyAlignment="1" applyProtection="1">
      <alignment horizontal="right"/>
      <protection locked="0"/>
    </xf>
    <xf numFmtId="0" fontId="36" fillId="0" borderId="134" xfId="0" applyFont="1" applyBorder="1" applyAlignment="1">
      <alignment horizontal="right"/>
    </xf>
    <xf numFmtId="0" fontId="4" fillId="0" borderId="308" xfId="0" applyFont="1" applyBorder="1" applyAlignment="1">
      <alignment horizontal="center" vertical="center"/>
    </xf>
    <xf numFmtId="0" fontId="4" fillId="0" borderId="305" xfId="0" applyFont="1" applyBorder="1"/>
    <xf numFmtId="0" fontId="4" fillId="0" borderId="306" xfId="0" applyFont="1" applyBorder="1" applyAlignment="1">
      <alignment horizontal="right"/>
    </xf>
    <xf numFmtId="0" fontId="4" fillId="0" borderId="134" xfId="0" applyFont="1" applyBorder="1"/>
    <xf numFmtId="0" fontId="4" fillId="0" borderId="308" xfId="0" applyFont="1" applyBorder="1"/>
    <xf numFmtId="0" fontId="1" fillId="0" borderId="134" xfId="0" applyFont="1" applyBorder="1" applyAlignment="1">
      <alignment horizontal="center" vertical="center"/>
    </xf>
    <xf numFmtId="0" fontId="1" fillId="0" borderId="307" xfId="0" applyFont="1" applyBorder="1" applyAlignment="1">
      <alignment horizontal="center" vertical="center"/>
    </xf>
    <xf numFmtId="0" fontId="1" fillId="0" borderId="307" xfId="0" applyFont="1" applyBorder="1" applyAlignment="1">
      <alignment horizontal="center"/>
    </xf>
    <xf numFmtId="0" fontId="1" fillId="0" borderId="134" xfId="0" applyFont="1" applyBorder="1" applyAlignment="1">
      <alignment horizontal="center"/>
    </xf>
    <xf numFmtId="0" fontId="1" fillId="0" borderId="308" xfId="0" applyFont="1" applyBorder="1" applyAlignment="1">
      <alignment horizontal="right"/>
    </xf>
    <xf numFmtId="0" fontId="1" fillId="0" borderId="308" xfId="0" applyFont="1" applyBorder="1" applyAlignment="1">
      <alignment horizontal="center"/>
    </xf>
    <xf numFmtId="0" fontId="7" fillId="0" borderId="309" xfId="0" applyFont="1" applyBorder="1" applyAlignment="1">
      <alignment vertical="center"/>
    </xf>
    <xf numFmtId="0" fontId="1" fillId="0" borderId="134" xfId="0" applyFont="1" applyBorder="1" applyAlignment="1">
      <alignment horizontal="right"/>
    </xf>
    <xf numFmtId="0" fontId="1" fillId="0" borderId="308" xfId="0" applyFont="1" applyBorder="1" applyAlignment="1">
      <alignment horizontal="center" vertical="center"/>
    </xf>
    <xf numFmtId="0" fontId="11" fillId="0" borderId="317" xfId="0" applyFont="1" applyBorder="1" applyAlignment="1" applyProtection="1">
      <alignment horizontal="center"/>
      <protection locked="0"/>
    </xf>
    <xf numFmtId="0" fontId="1" fillId="0" borderId="317" xfId="0" applyFont="1" applyBorder="1" applyAlignment="1">
      <alignment horizontal="center" vertical="center"/>
    </xf>
    <xf numFmtId="0" fontId="1" fillId="0" borderId="318" xfId="0" applyFont="1" applyBorder="1" applyAlignment="1">
      <alignment horizontal="center" vertical="center"/>
    </xf>
    <xf numFmtId="0" fontId="11" fillId="0" borderId="134" xfId="0" applyFont="1" applyBorder="1" applyAlignment="1" applyProtection="1">
      <alignment horizontal="center"/>
      <protection locked="0"/>
    </xf>
    <xf numFmtId="0" fontId="11" fillId="0" borderId="317" xfId="0" applyFont="1" applyBorder="1" applyAlignment="1" applyProtection="1">
      <alignment horizontal="right"/>
      <protection locked="0"/>
    </xf>
    <xf numFmtId="0" fontId="7" fillId="0" borderId="134" xfId="0" applyFont="1" applyBorder="1" applyAlignment="1">
      <alignment vertical="center"/>
    </xf>
    <xf numFmtId="0" fontId="7" fillId="0" borderId="308" xfId="0" applyFont="1" applyBorder="1" applyAlignment="1">
      <alignment vertical="center"/>
    </xf>
    <xf numFmtId="0" fontId="4" fillId="0" borderId="271" xfId="0" applyFont="1" applyBorder="1" applyAlignment="1">
      <alignment horizontal="center"/>
    </xf>
    <xf numFmtId="0" fontId="4" fillId="0" borderId="272" xfId="0" applyFont="1" applyBorder="1" applyAlignment="1">
      <alignment horizontal="center"/>
    </xf>
    <xf numFmtId="49" fontId="4" fillId="0" borderId="272" xfId="0" applyNumberFormat="1" applyFont="1" applyBorder="1" applyAlignment="1">
      <alignment horizontal="center"/>
    </xf>
    <xf numFmtId="0" fontId="4" fillId="0" borderId="279" xfId="0" applyFont="1" applyBorder="1" applyAlignment="1">
      <alignment horizontal="center" vertical="center"/>
    </xf>
    <xf numFmtId="168" fontId="4" fillId="0" borderId="280" xfId="0" applyNumberFormat="1" applyFont="1" applyFill="1" applyBorder="1" applyAlignment="1">
      <alignment horizontal="center" vertical="center"/>
    </xf>
    <xf numFmtId="165" fontId="4" fillId="0" borderId="280" xfId="0" applyNumberFormat="1" applyFont="1" applyBorder="1" applyAlignment="1">
      <alignment horizontal="center" vertical="center"/>
    </xf>
    <xf numFmtId="166" fontId="4" fillId="0" borderId="280" xfId="0" applyNumberFormat="1" applyFont="1" applyBorder="1" applyAlignment="1">
      <alignment horizontal="center" vertical="center"/>
    </xf>
    <xf numFmtId="0" fontId="4" fillId="0" borderId="280" xfId="0" applyFont="1" applyFill="1" applyBorder="1" applyAlignment="1">
      <alignment vertical="center"/>
    </xf>
    <xf numFmtId="49" fontId="4" fillId="0" borderId="280" xfId="0" applyNumberFormat="1" applyFont="1" applyFill="1" applyBorder="1" applyAlignment="1">
      <alignment horizontal="center" vertical="center"/>
    </xf>
    <xf numFmtId="0" fontId="4" fillId="0" borderId="280" xfId="0" applyFont="1" applyBorder="1" applyAlignment="1">
      <alignment horizontal="center" vertical="center"/>
    </xf>
    <xf numFmtId="49" fontId="11" fillId="0" borderId="280" xfId="0" applyNumberFormat="1" applyFont="1" applyBorder="1" applyAlignment="1">
      <alignment horizontal="center" vertical="center"/>
    </xf>
    <xf numFmtId="0" fontId="4" fillId="0" borderId="271" xfId="0" applyFont="1" applyBorder="1" applyAlignment="1">
      <alignment horizontal="center" vertical="center"/>
    </xf>
    <xf numFmtId="49" fontId="4" fillId="0" borderId="272" xfId="0" applyNumberFormat="1" applyFont="1" applyBorder="1" applyAlignment="1">
      <alignment horizontal="center" vertical="center"/>
    </xf>
    <xf numFmtId="0" fontId="4" fillId="0" borderId="302" xfId="0" applyFont="1" applyBorder="1" applyAlignment="1">
      <alignment horizontal="center"/>
    </xf>
    <xf numFmtId="0" fontId="4" fillId="0" borderId="290" xfId="0" applyFont="1" applyBorder="1" applyAlignment="1">
      <alignment horizontal="center"/>
    </xf>
    <xf numFmtId="49" fontId="4" fillId="0" borderId="290" xfId="0" applyNumberFormat="1" applyFont="1" applyBorder="1" applyAlignment="1">
      <alignment horizontal="center"/>
    </xf>
    <xf numFmtId="49" fontId="4" fillId="0" borderId="14" xfId="0" applyNumberFormat="1" applyFont="1" applyBorder="1" applyAlignment="1">
      <alignment horizontal="center" vertical="center"/>
    </xf>
    <xf numFmtId="16" fontId="10" fillId="0" borderId="0" xfId="0" applyNumberFormat="1" applyFont="1" applyAlignment="1">
      <alignment horizontal="center"/>
    </xf>
    <xf numFmtId="0" fontId="59" fillId="0" borderId="302" xfId="0" applyFont="1" applyFill="1" applyBorder="1" applyAlignment="1">
      <alignment vertical="center" wrapText="1"/>
    </xf>
    <xf numFmtId="0" fontId="59" fillId="0" borderId="290" xfId="0" applyFont="1" applyFill="1" applyBorder="1" applyAlignment="1">
      <alignment vertical="center" wrapText="1"/>
    </xf>
    <xf numFmtId="1" fontId="10" fillId="0" borderId="0" xfId="0" applyNumberFormat="1" applyFont="1" applyBorder="1" applyAlignment="1">
      <alignment horizontal="center" vertical="center"/>
    </xf>
    <xf numFmtId="1" fontId="10" fillId="0" borderId="57" xfId="0" applyNumberFormat="1" applyFont="1" applyBorder="1" applyAlignment="1">
      <alignment horizontal="center" vertical="center"/>
    </xf>
    <xf numFmtId="1" fontId="10" fillId="0" borderId="28" xfId="0" applyNumberFormat="1" applyFont="1" applyBorder="1" applyAlignment="1">
      <alignment horizontal="center" vertical="center"/>
    </xf>
    <xf numFmtId="0" fontId="10" fillId="0" borderId="290" xfId="0" applyFont="1" applyFill="1" applyBorder="1"/>
    <xf numFmtId="0" fontId="10" fillId="0" borderId="290" xfId="0" applyFont="1" applyBorder="1" applyAlignment="1">
      <alignment horizontal="center" vertical="center"/>
    </xf>
    <xf numFmtId="0" fontId="11" fillId="0" borderId="49" xfId="0" applyNumberFormat="1" applyFont="1" applyBorder="1" applyAlignment="1">
      <alignment horizontal="center"/>
    </xf>
    <xf numFmtId="0" fontId="11" fillId="0" borderId="333" xfId="0" applyNumberFormat="1" applyFont="1" applyBorder="1" applyAlignment="1">
      <alignment horizontal="center"/>
    </xf>
    <xf numFmtId="20" fontId="11" fillId="0" borderId="69" xfId="0" applyNumberFormat="1" applyFont="1" applyBorder="1" applyAlignment="1">
      <alignment horizontal="center"/>
    </xf>
    <xf numFmtId="166" fontId="11" fillId="0" borderId="50" xfId="0" applyNumberFormat="1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74" xfId="0" applyBorder="1" applyAlignment="1">
      <alignment horizontal="center"/>
    </xf>
    <xf numFmtId="0" fontId="0" fillId="0" borderId="75" xfId="0" applyBorder="1" applyAlignment="1">
      <alignment horizontal="center"/>
    </xf>
    <xf numFmtId="179" fontId="10" fillId="3" borderId="0" xfId="0" applyNumberFormat="1" applyFont="1" applyFill="1"/>
    <xf numFmtId="179" fontId="10" fillId="3" borderId="0" xfId="0" applyNumberFormat="1" applyFont="1" applyFill="1" applyAlignment="1">
      <alignment horizontal="left" vertical="center"/>
    </xf>
    <xf numFmtId="0" fontId="53" fillId="0" borderId="170" xfId="0" applyFont="1" applyBorder="1" applyAlignment="1">
      <alignment horizontal="center" vertical="center"/>
    </xf>
    <xf numFmtId="0" fontId="53" fillId="0" borderId="172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31" fillId="0" borderId="59" xfId="0" applyFont="1" applyBorder="1" applyAlignment="1">
      <alignment horizontal="center" vertical="center"/>
    </xf>
    <xf numFmtId="0" fontId="0" fillId="0" borderId="87" xfId="0" applyBorder="1" applyAlignment="1">
      <alignment horizontal="center" vertical="center"/>
    </xf>
    <xf numFmtId="0" fontId="0" fillId="0" borderId="87" xfId="0" applyBorder="1" applyAlignment="1">
      <alignment horizontal="center"/>
    </xf>
    <xf numFmtId="0" fontId="0" fillId="0" borderId="122" xfId="0" applyBorder="1"/>
    <xf numFmtId="0" fontId="0" fillId="0" borderId="74" xfId="0" applyBorder="1" applyAlignment="1">
      <alignment horizontal="center"/>
    </xf>
    <xf numFmtId="0" fontId="0" fillId="0" borderId="75" xfId="0" applyBorder="1" applyAlignment="1">
      <alignment horizontal="center"/>
    </xf>
    <xf numFmtId="0" fontId="11" fillId="0" borderId="75" xfId="0" applyFont="1" applyBorder="1" applyAlignment="1" applyProtection="1">
      <alignment horizontal="center"/>
      <protection locked="0"/>
    </xf>
    <xf numFmtId="0" fontId="11" fillId="0" borderId="75" xfId="0" applyFont="1" applyBorder="1" applyAlignment="1" applyProtection="1">
      <alignment horizontal="right"/>
      <protection locked="0"/>
    </xf>
    <xf numFmtId="0" fontId="11" fillId="0" borderId="75" xfId="0" applyFont="1" applyBorder="1" applyAlignment="1">
      <alignment horizontal="right"/>
    </xf>
    <xf numFmtId="0" fontId="11" fillId="0" borderId="337" xfId="0" applyFont="1" applyBorder="1" applyAlignment="1" applyProtection="1">
      <alignment horizontal="right"/>
      <protection locked="0"/>
    </xf>
    <xf numFmtId="0" fontId="0" fillId="0" borderId="338" xfId="0" applyBorder="1" applyAlignment="1">
      <alignment horizontal="center"/>
    </xf>
    <xf numFmtId="0" fontId="11" fillId="0" borderId="339" xfId="0" applyFont="1" applyBorder="1" applyAlignment="1" applyProtection="1">
      <alignment horizontal="right"/>
      <protection locked="0"/>
    </xf>
    <xf numFmtId="0" fontId="11" fillId="0" borderId="74" xfId="0" applyFont="1" applyBorder="1" applyAlignment="1">
      <alignment horizontal="right"/>
    </xf>
    <xf numFmtId="0" fontId="11" fillId="0" borderId="337" xfId="0" applyFont="1" applyBorder="1" applyAlignment="1" applyProtection="1">
      <alignment horizontal="center"/>
      <protection locked="0"/>
    </xf>
    <xf numFmtId="0" fontId="0" fillId="0" borderId="338" xfId="0" applyBorder="1"/>
    <xf numFmtId="0" fontId="11" fillId="0" borderId="339" xfId="0" applyFont="1" applyBorder="1" applyAlignment="1" applyProtection="1">
      <alignment horizontal="center"/>
      <protection locked="0"/>
    </xf>
    <xf numFmtId="0" fontId="11" fillId="0" borderId="74" xfId="0" applyFont="1" applyBorder="1" applyAlignment="1" applyProtection="1">
      <alignment horizontal="center"/>
      <protection locked="0"/>
    </xf>
    <xf numFmtId="0" fontId="0" fillId="0" borderId="126" xfId="0" applyBorder="1" applyAlignment="1">
      <alignment horizontal="center"/>
    </xf>
    <xf numFmtId="0" fontId="0" fillId="0" borderId="122" xfId="0" applyBorder="1" applyAlignment="1">
      <alignment horizontal="center" vertical="center"/>
    </xf>
    <xf numFmtId="0" fontId="0" fillId="0" borderId="340" xfId="0" applyBorder="1" applyAlignment="1">
      <alignment horizontal="center"/>
    </xf>
    <xf numFmtId="0" fontId="11" fillId="0" borderId="74" xfId="0" applyFont="1" applyBorder="1" applyAlignment="1" applyProtection="1">
      <alignment horizontal="right"/>
      <protection locked="0"/>
    </xf>
    <xf numFmtId="0" fontId="0" fillId="0" borderId="122" xfId="0" applyBorder="1" applyAlignment="1">
      <alignment horizontal="center"/>
    </xf>
    <xf numFmtId="0" fontId="11" fillId="0" borderId="337" xfId="0" applyFont="1" applyBorder="1" applyAlignment="1">
      <alignment horizontal="right"/>
    </xf>
    <xf numFmtId="0" fontId="11" fillId="0" borderId="339" xfId="0" applyFont="1" applyBorder="1" applyAlignment="1">
      <alignment horizontal="right"/>
    </xf>
    <xf numFmtId="0" fontId="0" fillId="0" borderId="126" xfId="0" applyBorder="1"/>
    <xf numFmtId="0" fontId="0" fillId="0" borderId="340" xfId="0" applyBorder="1"/>
    <xf numFmtId="0" fontId="51" fillId="0" borderId="0" xfId="0" applyFont="1" applyBorder="1" applyAlignment="1">
      <alignment horizontal="center" vertical="center"/>
    </xf>
    <xf numFmtId="0" fontId="0" fillId="0" borderId="126" xfId="0" applyBorder="1" applyAlignment="1">
      <alignment horizontal="left"/>
    </xf>
    <xf numFmtId="0" fontId="10" fillId="0" borderId="0" xfId="0" applyFont="1" applyAlignment="1">
      <alignment horizontal="center"/>
    </xf>
    <xf numFmtId="0" fontId="52" fillId="0" borderId="165" xfId="0" applyFont="1" applyBorder="1" applyAlignment="1">
      <alignment horizontal="center" vertical="center"/>
    </xf>
    <xf numFmtId="0" fontId="52" fillId="0" borderId="174" xfId="0" applyFont="1" applyBorder="1" applyAlignment="1">
      <alignment horizontal="center" vertical="center"/>
    </xf>
    <xf numFmtId="0" fontId="31" fillId="16" borderId="198" xfId="0" applyFont="1" applyFill="1" applyBorder="1" applyAlignment="1">
      <alignment horizontal="center" vertical="center"/>
    </xf>
    <xf numFmtId="0" fontId="51" fillId="16" borderId="20" xfId="0" applyFont="1" applyFill="1" applyBorder="1" applyAlignment="1">
      <alignment horizontal="center" vertical="center"/>
    </xf>
    <xf numFmtId="0" fontId="31" fillId="16" borderId="111" xfId="0" applyFont="1" applyFill="1" applyBorder="1" applyAlignment="1">
      <alignment horizontal="center" vertical="center"/>
    </xf>
    <xf numFmtId="0" fontId="1" fillId="0" borderId="36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31" fillId="15" borderId="198" xfId="0" applyFont="1" applyFill="1" applyBorder="1" applyAlignment="1">
      <alignment horizontal="center" vertical="center"/>
    </xf>
    <xf numFmtId="0" fontId="51" fillId="15" borderId="20" xfId="0" applyFont="1" applyFill="1" applyBorder="1" applyAlignment="1">
      <alignment horizontal="center" vertical="center"/>
    </xf>
    <xf numFmtId="0" fontId="31" fillId="15" borderId="111" xfId="0" applyFont="1" applyFill="1" applyBorder="1" applyAlignment="1">
      <alignment horizontal="center" vertical="center"/>
    </xf>
    <xf numFmtId="0" fontId="1" fillId="0" borderId="129" xfId="0" applyFont="1" applyBorder="1" applyAlignment="1">
      <alignment horizontal="center" vertical="center"/>
    </xf>
    <xf numFmtId="49" fontId="4" fillId="4" borderId="108" xfId="0" applyNumberFormat="1" applyFont="1" applyFill="1" applyBorder="1" applyAlignment="1">
      <alignment horizontal="center" vertical="center"/>
    </xf>
    <xf numFmtId="49" fontId="4" fillId="4" borderId="15" xfId="0" applyNumberFormat="1" applyFont="1" applyFill="1" applyBorder="1" applyAlignment="1">
      <alignment horizontal="center" vertical="center"/>
    </xf>
    <xf numFmtId="0" fontId="1" fillId="0" borderId="348" xfId="0" applyFont="1" applyBorder="1" applyAlignment="1">
      <alignment horizontal="center" vertical="center"/>
    </xf>
    <xf numFmtId="49" fontId="4" fillId="4" borderId="350" xfId="0" applyNumberFormat="1" applyFont="1" applyFill="1" applyBorder="1" applyAlignment="1">
      <alignment horizontal="center" vertical="center"/>
    </xf>
    <xf numFmtId="49" fontId="4" fillId="4" borderId="351" xfId="0" applyNumberFormat="1" applyFont="1" applyFill="1" applyBorder="1" applyAlignment="1">
      <alignment horizontal="center" vertical="center"/>
    </xf>
    <xf numFmtId="49" fontId="4" fillId="0" borderId="353" xfId="0" applyNumberFormat="1" applyFont="1" applyBorder="1" applyAlignment="1">
      <alignment horizontal="center" vertical="center"/>
    </xf>
    <xf numFmtId="49" fontId="4" fillId="0" borderId="354" xfId="0" applyNumberFormat="1" applyFont="1" applyBorder="1" applyAlignment="1">
      <alignment horizontal="center" vertical="center"/>
    </xf>
    <xf numFmtId="49" fontId="4" fillId="0" borderId="355" xfId="0" applyNumberFormat="1" applyFont="1" applyBorder="1" applyAlignment="1">
      <alignment horizontal="center" vertical="center"/>
    </xf>
    <xf numFmtId="49" fontId="4" fillId="0" borderId="356" xfId="0" applyNumberFormat="1" applyFont="1" applyBorder="1" applyAlignment="1">
      <alignment horizontal="center" vertical="center"/>
    </xf>
    <xf numFmtId="49" fontId="4" fillId="0" borderId="357" xfId="0" applyNumberFormat="1" applyFont="1" applyBorder="1" applyAlignment="1">
      <alignment horizontal="center" vertical="center"/>
    </xf>
    <xf numFmtId="49" fontId="4" fillId="4" borderId="356" xfId="0" applyNumberFormat="1" applyFont="1" applyFill="1" applyBorder="1" applyAlignment="1">
      <alignment horizontal="center" vertical="center"/>
    </xf>
    <xf numFmtId="0" fontId="1" fillId="0" borderId="141" xfId="0" applyFont="1" applyBorder="1" applyAlignment="1">
      <alignment horizontal="center" vertical="center"/>
    </xf>
    <xf numFmtId="1" fontId="1" fillId="0" borderId="8" xfId="0" applyNumberFormat="1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49" fontId="4" fillId="0" borderId="351" xfId="0" applyNumberFormat="1" applyFont="1" applyBorder="1" applyAlignment="1">
      <alignment horizontal="center" vertical="center"/>
    </xf>
    <xf numFmtId="0" fontId="1" fillId="0" borderId="142" xfId="0" applyFont="1" applyBorder="1" applyAlignment="1">
      <alignment horizontal="center" vertical="center"/>
    </xf>
    <xf numFmtId="49" fontId="4" fillId="0" borderId="360" xfId="0" applyNumberFormat="1" applyFont="1" applyBorder="1" applyAlignment="1">
      <alignment horizontal="center" vertical="center"/>
    </xf>
    <xf numFmtId="49" fontId="4" fillId="4" borderId="360" xfId="0" applyNumberFormat="1" applyFont="1" applyFill="1" applyBorder="1" applyAlignment="1">
      <alignment horizontal="center" vertical="center"/>
    </xf>
    <xf numFmtId="1" fontId="1" fillId="0" borderId="9" xfId="0" applyNumberFormat="1" applyFont="1" applyBorder="1" applyAlignment="1">
      <alignment horizontal="center" vertical="center"/>
    </xf>
    <xf numFmtId="1" fontId="1" fillId="0" borderId="360" xfId="0" applyNumberFormat="1" applyFont="1" applyBorder="1" applyAlignment="1">
      <alignment horizontal="center" vertical="center"/>
    </xf>
    <xf numFmtId="1" fontId="1" fillId="0" borderId="361" xfId="0" applyNumberFormat="1" applyFont="1" applyBorder="1" applyAlignment="1">
      <alignment horizontal="center" vertical="center"/>
    </xf>
    <xf numFmtId="1" fontId="1" fillId="0" borderId="359" xfId="0" applyNumberFormat="1" applyFont="1" applyBorder="1" applyAlignment="1">
      <alignment horizontal="center" vertical="center"/>
    </xf>
    <xf numFmtId="49" fontId="4" fillId="0" borderId="362" xfId="0" applyNumberFormat="1" applyFont="1" applyBorder="1" applyAlignment="1">
      <alignment horizontal="center" vertical="center"/>
    </xf>
    <xf numFmtId="49" fontId="4" fillId="0" borderId="179" xfId="0" applyNumberFormat="1" applyFont="1" applyBorder="1" applyAlignment="1">
      <alignment horizontal="center" vertical="center"/>
    </xf>
    <xf numFmtId="49" fontId="4" fillId="4" borderId="199" xfId="0" applyNumberFormat="1" applyFont="1" applyFill="1" applyBorder="1" applyAlignment="1">
      <alignment horizontal="center" vertical="center"/>
    </xf>
    <xf numFmtId="1" fontId="1" fillId="0" borderId="365" xfId="0" applyNumberFormat="1" applyFont="1" applyBorder="1" applyAlignment="1">
      <alignment horizontal="center" vertical="center"/>
    </xf>
    <xf numFmtId="49" fontId="4" fillId="0" borderId="366" xfId="0" applyNumberFormat="1" applyFont="1" applyBorder="1" applyAlignment="1">
      <alignment horizontal="center" vertical="center"/>
    </xf>
    <xf numFmtId="49" fontId="4" fillId="0" borderId="16" xfId="0" applyNumberFormat="1" applyFont="1" applyBorder="1" applyAlignment="1">
      <alignment horizontal="center" vertical="center"/>
    </xf>
    <xf numFmtId="49" fontId="4" fillId="4" borderId="94" xfId="0" applyNumberFormat="1" applyFont="1" applyFill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94" xfId="0" applyFont="1" applyBorder="1" applyAlignment="1">
      <alignment horizontal="center" vertical="center"/>
    </xf>
    <xf numFmtId="0" fontId="1" fillId="0" borderId="89" xfId="0" applyFont="1" applyBorder="1" applyAlignment="1">
      <alignment horizontal="center" vertical="center"/>
    </xf>
    <xf numFmtId="0" fontId="1" fillId="0" borderId="79" xfId="0" applyFont="1" applyBorder="1" applyAlignment="1">
      <alignment horizontal="center" vertical="center"/>
    </xf>
    <xf numFmtId="0" fontId="1" fillId="0" borderId="368" xfId="0" applyFont="1" applyBorder="1" applyAlignment="1">
      <alignment horizontal="center" vertical="center"/>
    </xf>
    <xf numFmtId="49" fontId="4" fillId="0" borderId="199" xfId="0" applyNumberFormat="1" applyFont="1" applyBorder="1" applyAlignment="1">
      <alignment horizontal="center" vertical="center"/>
    </xf>
    <xf numFmtId="0" fontId="1" fillId="0" borderId="369" xfId="0" applyFont="1" applyBorder="1" applyAlignment="1">
      <alignment horizontal="center" vertical="center"/>
    </xf>
    <xf numFmtId="0" fontId="1" fillId="0" borderId="235" xfId="0" applyFont="1" applyBorder="1" applyAlignment="1">
      <alignment horizontal="center" vertical="center"/>
    </xf>
    <xf numFmtId="0" fontId="1" fillId="0" borderId="74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0" fillId="0" borderId="0" xfId="0" applyFont="1" applyAlignment="1">
      <alignment horizontal="center"/>
    </xf>
    <xf numFmtId="1" fontId="31" fillId="15" borderId="198" xfId="0" applyNumberFormat="1" applyFont="1" applyFill="1" applyBorder="1" applyAlignment="1">
      <alignment horizontal="center" vertical="center"/>
    </xf>
    <xf numFmtId="1" fontId="31" fillId="16" borderId="198" xfId="0" applyNumberFormat="1" applyFont="1" applyFill="1" applyBorder="1" applyAlignment="1">
      <alignment horizontal="center" vertical="center"/>
    </xf>
    <xf numFmtId="0" fontId="0" fillId="15" borderId="340" xfId="0" applyFill="1" applyBorder="1" applyAlignment="1">
      <alignment horizontal="center"/>
    </xf>
    <xf numFmtId="0" fontId="52" fillId="0" borderId="314" xfId="0" applyFont="1" applyBorder="1"/>
    <xf numFmtId="167" fontId="1" fillId="0" borderId="309" xfId="0" applyNumberFormat="1" applyFont="1" applyBorder="1" applyAlignment="1">
      <alignment horizontal="center" vertical="center"/>
    </xf>
    <xf numFmtId="0" fontId="51" fillId="7" borderId="159" xfId="0" applyFont="1" applyFill="1" applyBorder="1" applyAlignment="1">
      <alignment horizontal="center" vertical="center"/>
    </xf>
    <xf numFmtId="0" fontId="51" fillId="7" borderId="3" xfId="0" applyFont="1" applyFill="1" applyBorder="1" applyAlignment="1">
      <alignment horizontal="center" vertical="center"/>
    </xf>
    <xf numFmtId="0" fontId="51" fillId="7" borderId="160" xfId="0" applyFont="1" applyFill="1" applyBorder="1" applyAlignment="1">
      <alignment horizontal="center" vertical="center"/>
    </xf>
    <xf numFmtId="0" fontId="51" fillId="0" borderId="338" xfId="0" applyFont="1" applyBorder="1" applyAlignment="1">
      <alignment horizontal="center" vertical="center"/>
    </xf>
    <xf numFmtId="0" fontId="51" fillId="7" borderId="159" xfId="0" applyFont="1" applyFill="1" applyBorder="1" applyAlignment="1">
      <alignment horizontal="center" vertical="center"/>
    </xf>
    <xf numFmtId="0" fontId="51" fillId="7" borderId="3" xfId="0" applyFont="1" applyFill="1" applyBorder="1" applyAlignment="1">
      <alignment horizontal="center" vertical="center"/>
    </xf>
    <xf numFmtId="0" fontId="51" fillId="7" borderId="160" xfId="0" applyFont="1" applyFill="1" applyBorder="1" applyAlignment="1">
      <alignment horizontal="center" vertical="center"/>
    </xf>
    <xf numFmtId="0" fontId="4" fillId="0" borderId="255" xfId="0" applyFont="1" applyFill="1" applyBorder="1" applyAlignment="1">
      <alignment horizontal="center" vertical="center"/>
    </xf>
    <xf numFmtId="168" fontId="4" fillId="0" borderId="331" xfId="0" applyNumberFormat="1" applyFont="1" applyFill="1" applyBorder="1" applyAlignment="1">
      <alignment horizontal="center" vertical="center"/>
    </xf>
    <xf numFmtId="166" fontId="4" fillId="0" borderId="331" xfId="0" applyNumberFormat="1" applyFont="1" applyFill="1" applyBorder="1" applyAlignment="1">
      <alignment horizontal="center" vertical="center"/>
    </xf>
    <xf numFmtId="0" fontId="4" fillId="0" borderId="331" xfId="0" applyFont="1" applyFill="1" applyBorder="1" applyAlignment="1">
      <alignment vertical="center"/>
    </xf>
    <xf numFmtId="49" fontId="4" fillId="0" borderId="331" xfId="0" applyNumberFormat="1" applyFont="1" applyFill="1" applyBorder="1" applyAlignment="1">
      <alignment horizontal="center" vertical="center"/>
    </xf>
    <xf numFmtId="0" fontId="4" fillId="0" borderId="331" xfId="0" applyFont="1" applyFill="1" applyBorder="1" applyAlignment="1">
      <alignment horizontal="center" vertical="center"/>
    </xf>
    <xf numFmtId="49" fontId="11" fillId="0" borderId="331" xfId="0" applyNumberFormat="1" applyFont="1" applyFill="1" applyBorder="1" applyAlignment="1">
      <alignment horizontal="center" vertical="center"/>
    </xf>
    <xf numFmtId="1" fontId="1" fillId="0" borderId="332" xfId="0" applyNumberFormat="1" applyFont="1" applyFill="1" applyBorder="1" applyAlignment="1">
      <alignment horizontal="center" vertical="center"/>
    </xf>
    <xf numFmtId="0" fontId="0" fillId="0" borderId="338" xfId="0" applyBorder="1" applyAlignment="1">
      <alignment horizontal="center" vertical="center"/>
    </xf>
    <xf numFmtId="0" fontId="11" fillId="0" borderId="0" xfId="0" applyFont="1" applyBorder="1" applyAlignment="1" applyProtection="1">
      <alignment horizontal="center"/>
      <protection locked="0"/>
    </xf>
    <xf numFmtId="0" fontId="0" fillId="0" borderId="0" xfId="0" applyAlignment="1">
      <alignment horizontal="center" vertical="center"/>
    </xf>
    <xf numFmtId="16" fontId="0" fillId="12" borderId="0" xfId="0" applyNumberFormat="1" applyFill="1" applyAlignment="1">
      <alignment horizontal="center" vertical="center"/>
    </xf>
    <xf numFmtId="174" fontId="0" fillId="0" borderId="0" xfId="0" applyNumberFormat="1" applyAlignment="1">
      <alignment horizontal="center" vertical="center"/>
    </xf>
    <xf numFmtId="0" fontId="1" fillId="0" borderId="75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31" fillId="16" borderId="20" xfId="0" applyFont="1" applyFill="1" applyBorder="1" applyAlignment="1">
      <alignment horizontal="center" vertical="center"/>
    </xf>
    <xf numFmtId="0" fontId="31" fillId="15" borderId="199" xfId="0" applyFont="1" applyFill="1" applyBorder="1" applyAlignment="1">
      <alignment horizontal="center" vertical="center"/>
    </xf>
    <xf numFmtId="0" fontId="31" fillId="15" borderId="200" xfId="0" applyFont="1" applyFill="1" applyBorder="1" applyAlignment="1">
      <alignment horizontal="center" vertical="center"/>
    </xf>
    <xf numFmtId="0" fontId="31" fillId="15" borderId="20" xfId="0" applyFont="1" applyFill="1" applyBorder="1" applyAlignment="1">
      <alignment horizontal="center" vertical="center"/>
    </xf>
    <xf numFmtId="0" fontId="31" fillId="16" borderId="199" xfId="0" applyFont="1" applyFill="1" applyBorder="1" applyAlignment="1">
      <alignment horizontal="center" vertical="center"/>
    </xf>
    <xf numFmtId="0" fontId="31" fillId="16" borderId="200" xfId="0" applyFont="1" applyFill="1" applyBorder="1" applyAlignment="1">
      <alignment horizontal="center" vertical="center"/>
    </xf>
    <xf numFmtId="0" fontId="0" fillId="0" borderId="74" xfId="0" applyBorder="1" applyAlignment="1">
      <alignment horizontal="center"/>
    </xf>
    <xf numFmtId="0" fontId="0" fillId="0" borderId="0" xfId="0" applyAlignment="1">
      <alignment horizontal="center"/>
    </xf>
    <xf numFmtId="0" fontId="4" fillId="0" borderId="329" xfId="0" applyFont="1" applyFill="1" applyBorder="1" applyAlignment="1">
      <alignment horizontal="center" vertical="center"/>
    </xf>
    <xf numFmtId="168" fontId="4" fillId="0" borderId="171" xfId="0" applyNumberFormat="1" applyFont="1" applyFill="1" applyBorder="1" applyAlignment="1">
      <alignment horizontal="center" vertical="center"/>
    </xf>
    <xf numFmtId="165" fontId="4" fillId="0" borderId="171" xfId="0" applyNumberFormat="1" applyFont="1" applyFill="1" applyBorder="1" applyAlignment="1">
      <alignment horizontal="center" vertical="center"/>
    </xf>
    <xf numFmtId="166" fontId="4" fillId="0" borderId="171" xfId="0" applyNumberFormat="1" applyFont="1" applyFill="1" applyBorder="1" applyAlignment="1">
      <alignment horizontal="center" vertical="center"/>
    </xf>
    <xf numFmtId="0" fontId="4" fillId="0" borderId="171" xfId="0" applyFont="1" applyFill="1" applyBorder="1" applyAlignment="1">
      <alignment vertical="center"/>
    </xf>
    <xf numFmtId="49" fontId="4" fillId="0" borderId="171" xfId="0" applyNumberFormat="1" applyFont="1" applyFill="1" applyBorder="1" applyAlignment="1">
      <alignment horizontal="center" vertical="center"/>
    </xf>
    <xf numFmtId="0" fontId="4" fillId="0" borderId="171" xfId="0" applyFont="1" applyFill="1" applyBorder="1" applyAlignment="1">
      <alignment horizontal="center" vertical="center"/>
    </xf>
    <xf numFmtId="49" fontId="11" fillId="0" borderId="171" xfId="0" applyNumberFormat="1" applyFont="1" applyFill="1" applyBorder="1" applyAlignment="1">
      <alignment horizontal="center" vertical="center"/>
    </xf>
    <xf numFmtId="1" fontId="1" fillId="0" borderId="330" xfId="0" applyNumberFormat="1" applyFont="1" applyFill="1" applyBorder="1" applyAlignment="1">
      <alignment horizontal="center" vertical="center"/>
    </xf>
    <xf numFmtId="0" fontId="0" fillId="0" borderId="74" xfId="0" applyBorder="1" applyAlignment="1">
      <alignment horizontal="center"/>
    </xf>
    <xf numFmtId="0" fontId="51" fillId="7" borderId="159" xfId="0" applyFont="1" applyFill="1" applyBorder="1" applyAlignment="1">
      <alignment horizontal="center" vertical="center"/>
    </xf>
    <xf numFmtId="0" fontId="51" fillId="7" borderId="3" xfId="0" applyFont="1" applyFill="1" applyBorder="1" applyAlignment="1">
      <alignment horizontal="center" vertical="center"/>
    </xf>
    <xf numFmtId="0" fontId="51" fillId="7" borderId="16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51" fillId="7" borderId="159" xfId="0" applyFont="1" applyFill="1" applyBorder="1" applyAlignment="1">
      <alignment horizontal="center" vertical="center"/>
    </xf>
    <xf numFmtId="0" fontId="51" fillId="7" borderId="3" xfId="0" applyFont="1" applyFill="1" applyBorder="1" applyAlignment="1">
      <alignment horizontal="center" vertical="center"/>
    </xf>
    <xf numFmtId="0" fontId="51" fillId="7" borderId="160" xfId="0" applyFont="1" applyFill="1" applyBorder="1" applyAlignment="1">
      <alignment horizontal="center" vertical="center"/>
    </xf>
    <xf numFmtId="0" fontId="51" fillId="7" borderId="159" xfId="0" applyFont="1" applyFill="1" applyBorder="1" applyAlignment="1">
      <alignment horizontal="center" vertical="center"/>
    </xf>
    <xf numFmtId="0" fontId="51" fillId="7" borderId="3" xfId="0" applyFont="1" applyFill="1" applyBorder="1" applyAlignment="1">
      <alignment horizontal="center" vertical="center"/>
    </xf>
    <xf numFmtId="0" fontId="51" fillId="7" borderId="160" xfId="0" applyFont="1" applyFill="1" applyBorder="1" applyAlignment="1">
      <alignment horizontal="center" vertical="center"/>
    </xf>
    <xf numFmtId="0" fontId="51" fillId="7" borderId="159" xfId="0" applyFont="1" applyFill="1" applyBorder="1" applyAlignment="1">
      <alignment horizontal="center" vertical="center"/>
    </xf>
    <xf numFmtId="0" fontId="51" fillId="7" borderId="3" xfId="0" applyFont="1" applyFill="1" applyBorder="1" applyAlignment="1">
      <alignment horizontal="center" vertical="center"/>
    </xf>
    <xf numFmtId="0" fontId="51" fillId="7" borderId="160" xfId="0" applyFont="1" applyFill="1" applyBorder="1" applyAlignment="1">
      <alignment horizontal="center" vertical="center"/>
    </xf>
    <xf numFmtId="0" fontId="10" fillId="0" borderId="271" xfId="0" applyFont="1" applyBorder="1" applyAlignment="1">
      <alignment horizontal="center"/>
    </xf>
    <xf numFmtId="0" fontId="10" fillId="0" borderId="272" xfId="0" applyFont="1" applyBorder="1" applyAlignment="1">
      <alignment horizontal="center"/>
    </xf>
    <xf numFmtId="0" fontId="10" fillId="0" borderId="270" xfId="0" applyFont="1" applyBorder="1" applyAlignment="1">
      <alignment horizontal="center"/>
    </xf>
    <xf numFmtId="49" fontId="4" fillId="0" borderId="346" xfId="0" applyNumberFormat="1" applyFont="1" applyBorder="1" applyAlignment="1">
      <alignment horizontal="center" vertical="center"/>
    </xf>
    <xf numFmtId="49" fontId="4" fillId="0" borderId="14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4" fillId="0" borderId="276" xfId="0" applyFont="1" applyFill="1" applyBorder="1" applyAlignment="1">
      <alignment horizontal="center"/>
    </xf>
    <xf numFmtId="0" fontId="4" fillId="0" borderId="277" xfId="0" applyFont="1" applyFill="1" applyBorder="1" applyAlignment="1">
      <alignment horizontal="center"/>
    </xf>
    <xf numFmtId="49" fontId="4" fillId="0" borderId="277" xfId="0" applyNumberFormat="1" applyFont="1" applyFill="1" applyBorder="1" applyAlignment="1">
      <alignment horizontal="center"/>
    </xf>
    <xf numFmtId="0" fontId="1" fillId="0" borderId="108" xfId="0" applyFont="1" applyFill="1" applyBorder="1" applyAlignment="1">
      <alignment horizontal="center" vertical="center"/>
    </xf>
    <xf numFmtId="0" fontId="1" fillId="0" borderId="24" xfId="0" applyFont="1" applyFill="1" applyBorder="1" applyAlignment="1">
      <alignment horizontal="center" vertical="center"/>
    </xf>
    <xf numFmtId="0" fontId="1" fillId="0" borderId="368" xfId="0" applyFont="1" applyFill="1" applyBorder="1" applyAlignment="1">
      <alignment horizontal="center" vertical="center"/>
    </xf>
    <xf numFmtId="0" fontId="1" fillId="0" borderId="41" xfId="0" applyFont="1" applyFill="1" applyBorder="1" applyAlignment="1">
      <alignment horizontal="center" vertical="center"/>
    </xf>
    <xf numFmtId="1" fontId="11" fillId="0" borderId="156" xfId="0" applyNumberFormat="1" applyFont="1" applyBorder="1" applyAlignment="1">
      <alignment horizontal="center"/>
    </xf>
    <xf numFmtId="168" fontId="4" fillId="0" borderId="280" xfId="0" applyNumberFormat="1" applyFont="1" applyBorder="1" applyAlignment="1">
      <alignment horizontal="center" vertical="center"/>
    </xf>
    <xf numFmtId="168" fontId="4" fillId="0" borderId="346" xfId="0" applyNumberFormat="1" applyFont="1" applyFill="1" applyBorder="1" applyAlignment="1">
      <alignment horizontal="center" vertical="center"/>
    </xf>
    <xf numFmtId="165" fontId="4" fillId="0" borderId="280" xfId="0" applyNumberFormat="1" applyFont="1" applyFill="1" applyBorder="1" applyAlignment="1">
      <alignment horizontal="center" vertical="center"/>
    </xf>
    <xf numFmtId="166" fontId="4" fillId="0" borderId="280" xfId="0" applyNumberFormat="1" applyFont="1" applyFill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361" xfId="0" applyFont="1" applyBorder="1" applyAlignment="1">
      <alignment horizontal="center" vertical="center"/>
    </xf>
    <xf numFmtId="0" fontId="1" fillId="0" borderId="345" xfId="0" applyFont="1" applyBorder="1" applyAlignment="1">
      <alignment horizontal="center" vertical="center"/>
    </xf>
    <xf numFmtId="0" fontId="1" fillId="0" borderId="346" xfId="0" applyFont="1" applyBorder="1" applyAlignment="1">
      <alignment horizontal="center" vertical="center"/>
    </xf>
    <xf numFmtId="0" fontId="1" fillId="0" borderId="366" xfId="0" applyFont="1" applyBorder="1" applyAlignment="1">
      <alignment horizontal="center" vertical="center"/>
    </xf>
    <xf numFmtId="0" fontId="1" fillId="0" borderId="367" xfId="0" applyFont="1" applyBorder="1" applyAlignment="1">
      <alignment horizontal="center" vertical="center"/>
    </xf>
    <xf numFmtId="0" fontId="1" fillId="0" borderId="347" xfId="0" applyFont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1" fontId="1" fillId="0" borderId="5" xfId="0" applyNumberFormat="1" applyFont="1" applyFill="1" applyBorder="1" applyAlignment="1">
      <alignment horizontal="center" vertical="center"/>
    </xf>
    <xf numFmtId="1" fontId="1" fillId="0" borderId="360" xfId="0" applyNumberFormat="1" applyFont="1" applyFill="1" applyBorder="1" applyAlignment="1">
      <alignment horizontal="center" vertical="center"/>
    </xf>
    <xf numFmtId="1" fontId="1" fillId="0" borderId="359" xfId="0" applyNumberFormat="1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36" xfId="0" applyFont="1" applyFill="1" applyBorder="1" applyAlignment="1">
      <alignment horizontal="center" vertical="center"/>
    </xf>
    <xf numFmtId="0" fontId="44" fillId="0" borderId="284" xfId="0" applyFont="1" applyBorder="1" applyAlignment="1" applyProtection="1">
      <alignment horizontal="center" vertical="center" wrapText="1"/>
      <protection locked="0"/>
    </xf>
    <xf numFmtId="0" fontId="1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44" fillId="0" borderId="267" xfId="0" applyFont="1" applyBorder="1" applyAlignment="1" applyProtection="1">
      <alignment horizontal="center" vertical="center" wrapText="1"/>
      <protection locked="0"/>
    </xf>
    <xf numFmtId="0" fontId="44" fillId="0" borderId="293" xfId="0" applyFont="1" applyBorder="1" applyAlignment="1" applyProtection="1">
      <alignment horizontal="center" vertical="center" wrapText="1"/>
      <protection locked="0"/>
    </xf>
    <xf numFmtId="0" fontId="11" fillId="0" borderId="0" xfId="0" applyFont="1" applyAlignment="1">
      <alignment horizontal="center"/>
    </xf>
    <xf numFmtId="0" fontId="1" fillId="0" borderId="74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75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4" fillId="0" borderId="351" xfId="0" applyFont="1" applyBorder="1" applyAlignment="1" applyProtection="1">
      <alignment horizontal="left" vertical="center" wrapText="1"/>
      <protection locked="0"/>
    </xf>
    <xf numFmtId="49" fontId="44" fillId="0" borderId="358" xfId="0" applyNumberFormat="1" applyFont="1" applyBorder="1" applyAlignment="1" applyProtection="1">
      <alignment horizontal="left" vertical="center" wrapText="1"/>
      <protection locked="0"/>
    </xf>
    <xf numFmtId="0" fontId="2" fillId="0" borderId="284" xfId="0" applyFont="1" applyBorder="1" applyAlignment="1" applyProtection="1">
      <alignment horizontal="center" vertical="top" wrapText="1"/>
      <protection locked="0"/>
    </xf>
    <xf numFmtId="0" fontId="44" fillId="0" borderId="351" xfId="0" applyFont="1" applyBorder="1" applyAlignment="1" applyProtection="1">
      <alignment horizontal="center" wrapText="1"/>
      <protection locked="0"/>
    </xf>
    <xf numFmtId="0" fontId="2" fillId="0" borderId="351" xfId="0" applyFont="1" applyBorder="1" applyAlignment="1" applyProtection="1">
      <alignment horizontal="center" wrapText="1"/>
      <protection locked="0"/>
    </xf>
    <xf numFmtId="20" fontId="2" fillId="0" borderId="358" xfId="0" applyNumberFormat="1" applyFont="1" applyBorder="1" applyAlignment="1" applyProtection="1">
      <alignment horizontal="center" wrapText="1"/>
      <protection locked="0"/>
    </xf>
    <xf numFmtId="0" fontId="2" fillId="0" borderId="284" xfId="0" applyFont="1" applyBorder="1" applyAlignment="1" applyProtection="1">
      <alignment horizontal="center" wrapText="1"/>
      <protection locked="0"/>
    </xf>
    <xf numFmtId="166" fontId="2" fillId="0" borderId="267" xfId="0" applyNumberFormat="1" applyFont="1" applyBorder="1" applyAlignment="1" applyProtection="1">
      <alignment horizontal="center" wrapText="1"/>
      <protection locked="0"/>
    </xf>
    <xf numFmtId="49" fontId="44" fillId="0" borderId="358" xfId="0" applyNumberFormat="1" applyFont="1" applyBorder="1" applyAlignment="1" applyProtection="1">
      <alignment horizontal="center" vertical="center" wrapText="1"/>
      <protection locked="0"/>
    </xf>
    <xf numFmtId="0" fontId="44" fillId="0" borderId="358" xfId="0" applyFont="1" applyBorder="1" applyAlignment="1" applyProtection="1">
      <alignment horizontal="center" vertical="center" wrapText="1"/>
      <protection locked="0"/>
    </xf>
    <xf numFmtId="0" fontId="44" fillId="0" borderId="351" xfId="0" applyFont="1" applyBorder="1" applyAlignment="1" applyProtection="1">
      <alignment horizontal="center" vertical="center" wrapText="1"/>
      <protection locked="0"/>
    </xf>
    <xf numFmtId="0" fontId="44" fillId="0" borderId="358" xfId="0" applyFont="1" applyBorder="1" applyAlignment="1" applyProtection="1">
      <alignment horizontal="center" wrapText="1"/>
      <protection locked="0"/>
    </xf>
    <xf numFmtId="0" fontId="2" fillId="0" borderId="351" xfId="0" applyFont="1" applyBorder="1" applyAlignment="1" applyProtection="1">
      <alignment horizontal="center" vertical="center" wrapText="1"/>
      <protection locked="0"/>
    </xf>
    <xf numFmtId="0" fontId="2" fillId="0" borderId="358" xfId="0" applyFont="1" applyBorder="1" applyAlignment="1" applyProtection="1">
      <alignment horizontal="center" vertical="center" wrapText="1"/>
      <protection locked="0"/>
    </xf>
    <xf numFmtId="0" fontId="44" fillId="0" borderId="299" xfId="0" applyFont="1" applyBorder="1" applyAlignment="1" applyProtection="1">
      <alignment horizontal="center" vertical="center" wrapText="1"/>
      <protection locked="0"/>
    </xf>
    <xf numFmtId="0" fontId="2" fillId="0" borderId="293" xfId="0" applyFont="1" applyBorder="1" applyAlignment="1" applyProtection="1">
      <alignment horizontal="center" vertical="center" wrapText="1"/>
      <protection locked="0"/>
    </xf>
    <xf numFmtId="1" fontId="2" fillId="0" borderId="299" xfId="0" applyNumberFormat="1" applyFont="1" applyBorder="1" applyAlignment="1" applyProtection="1">
      <alignment horizontal="center" vertical="center" wrapText="1"/>
      <protection locked="0"/>
    </xf>
    <xf numFmtId="0" fontId="1" fillId="0" borderId="337" xfId="0" applyFont="1" applyBorder="1" applyAlignment="1">
      <alignment horizontal="left" vertical="center"/>
    </xf>
    <xf numFmtId="0" fontId="1" fillId="0" borderId="338" xfId="0" applyFont="1" applyBorder="1" applyAlignment="1">
      <alignment horizontal="center"/>
    </xf>
    <xf numFmtId="0" fontId="1" fillId="0" borderId="339" xfId="0" applyFont="1" applyBorder="1" applyAlignment="1">
      <alignment vertical="center"/>
    </xf>
    <xf numFmtId="0" fontId="1" fillId="0" borderId="74" xfId="0" applyFont="1" applyBorder="1" applyAlignment="1">
      <alignment horizontal="left" vertical="center"/>
    </xf>
    <xf numFmtId="0" fontId="1" fillId="0" borderId="75" xfId="0" applyFont="1" applyBorder="1" applyAlignment="1">
      <alignment vertical="center"/>
    </xf>
    <xf numFmtId="0" fontId="1" fillId="0" borderId="0" xfId="0" applyFont="1" applyBorder="1"/>
    <xf numFmtId="0" fontId="1" fillId="0" borderId="337" xfId="0" applyFont="1" applyBorder="1" applyAlignment="1">
      <alignment horizontal="center" vertical="center"/>
    </xf>
    <xf numFmtId="0" fontId="1" fillId="0" borderId="339" xfId="0" applyFont="1" applyBorder="1" applyAlignment="1">
      <alignment horizontal="center" vertical="center"/>
    </xf>
    <xf numFmtId="0" fontId="1" fillId="0" borderId="86" xfId="0" applyFont="1" applyBorder="1" applyAlignment="1">
      <alignment horizontal="center" vertical="center"/>
    </xf>
    <xf numFmtId="0" fontId="1" fillId="0" borderId="87" xfId="0" applyFont="1" applyBorder="1" applyAlignment="1">
      <alignment horizontal="center" vertical="center"/>
    </xf>
    <xf numFmtId="0" fontId="1" fillId="0" borderId="338" xfId="0" applyFont="1" applyBorder="1" applyAlignment="1">
      <alignment horizontal="center" vertical="center"/>
    </xf>
    <xf numFmtId="0" fontId="1" fillId="0" borderId="339" xfId="0" applyFont="1" applyBorder="1" applyAlignment="1">
      <alignment horizontal="left" vertical="center"/>
    </xf>
    <xf numFmtId="0" fontId="1" fillId="0" borderId="75" xfId="0" applyFont="1" applyBorder="1" applyAlignment="1">
      <alignment horizontal="left" vertical="center"/>
    </xf>
    <xf numFmtId="0" fontId="1" fillId="0" borderId="74" xfId="0" applyFont="1" applyBorder="1" applyAlignment="1">
      <alignment horizontal="left"/>
    </xf>
    <xf numFmtId="0" fontId="1" fillId="0" borderId="75" xfId="0" applyFont="1" applyBorder="1"/>
    <xf numFmtId="0" fontId="1" fillId="0" borderId="126" xfId="0" applyFont="1" applyBorder="1" applyAlignment="1">
      <alignment horizontal="left" vertical="center"/>
    </xf>
    <xf numFmtId="0" fontId="1" fillId="0" borderId="122" xfId="0" applyFont="1" applyBorder="1"/>
    <xf numFmtId="0" fontId="1" fillId="0" borderId="340" xfId="0" applyFont="1" applyBorder="1" applyAlignment="1">
      <alignment horizontal="left" vertical="center"/>
    </xf>
    <xf numFmtId="0" fontId="11" fillId="0" borderId="74" xfId="0" applyFont="1" applyBorder="1" applyAlignment="1">
      <alignment horizontal="center"/>
    </xf>
    <xf numFmtId="0" fontId="11" fillId="0" borderId="74" xfId="0" applyFont="1" applyBorder="1" applyAlignment="1">
      <alignment horizontal="left"/>
    </xf>
    <xf numFmtId="0" fontId="11" fillId="0" borderId="75" xfId="0" applyFont="1" applyBorder="1"/>
    <xf numFmtId="0" fontId="11" fillId="0" borderId="0" xfId="0" applyFont="1"/>
    <xf numFmtId="0" fontId="11" fillId="0" borderId="86" xfId="0" applyFont="1" applyBorder="1" applyAlignment="1">
      <alignment horizontal="left"/>
    </xf>
    <xf numFmtId="0" fontId="11" fillId="0" borderId="59" xfId="0" applyFont="1" applyBorder="1"/>
    <xf numFmtId="0" fontId="1" fillId="0" borderId="126" xfId="0" applyFont="1" applyBorder="1" applyAlignment="1">
      <alignment horizontal="center"/>
    </xf>
    <xf numFmtId="0" fontId="1" fillId="0" borderId="122" xfId="0" applyFont="1" applyBorder="1" applyAlignment="1">
      <alignment horizontal="center"/>
    </xf>
    <xf numFmtId="0" fontId="1" fillId="0" borderId="340" xfId="0" applyFont="1" applyBorder="1" applyAlignment="1">
      <alignment horizontal="center"/>
    </xf>
    <xf numFmtId="167" fontId="1" fillId="0" borderId="308" xfId="0" applyNumberFormat="1" applyFont="1" applyBorder="1" applyAlignment="1">
      <alignment horizontal="right"/>
    </xf>
    <xf numFmtId="167" fontId="1" fillId="0" borderId="308" xfId="0" applyNumberFormat="1" applyFont="1" applyBorder="1" applyAlignment="1">
      <alignment horizontal="center" vertical="center"/>
    </xf>
    <xf numFmtId="167" fontId="4" fillId="0" borderId="316" xfId="0" applyNumberFormat="1" applyFont="1" applyBorder="1" applyAlignment="1">
      <alignment horizontal="center"/>
    </xf>
    <xf numFmtId="0" fontId="4" fillId="0" borderId="317" xfId="0" applyFont="1" applyBorder="1" applyAlignment="1">
      <alignment horizontal="center"/>
    </xf>
    <xf numFmtId="0" fontId="4" fillId="0" borderId="318" xfId="0" applyFont="1" applyBorder="1" applyAlignment="1">
      <alignment horizontal="center"/>
    </xf>
    <xf numFmtId="167" fontId="4" fillId="0" borderId="311" xfId="0" applyNumberFormat="1" applyFont="1" applyBorder="1" applyAlignment="1">
      <alignment horizontal="center"/>
    </xf>
    <xf numFmtId="167" fontId="1" fillId="0" borderId="316" xfId="0" applyNumberFormat="1" applyFont="1" applyBorder="1" applyAlignment="1">
      <alignment horizontal="center" vertical="center"/>
    </xf>
    <xf numFmtId="167" fontId="1" fillId="0" borderId="3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306" xfId="0" applyFont="1" applyBorder="1" applyAlignment="1">
      <alignment horizontal="center" vertical="center"/>
    </xf>
    <xf numFmtId="0" fontId="4" fillId="0" borderId="307" xfId="0" applyFont="1" applyBorder="1" applyAlignment="1">
      <alignment horizontal="center" vertical="center"/>
    </xf>
    <xf numFmtId="0" fontId="4" fillId="0" borderId="309" xfId="0" applyFont="1" applyBorder="1" applyAlignment="1">
      <alignment horizontal="center" vertical="center"/>
    </xf>
    <xf numFmtId="0" fontId="7" fillId="0" borderId="328" xfId="0" applyFont="1" applyBorder="1" applyAlignment="1">
      <alignment horizontal="center" vertical="center"/>
    </xf>
    <xf numFmtId="0" fontId="8" fillId="0" borderId="102" xfId="0" applyFont="1" applyBorder="1" applyAlignment="1">
      <alignment horizontal="center" vertical="center"/>
    </xf>
    <xf numFmtId="0" fontId="7" fillId="0" borderId="39" xfId="0" applyFont="1" applyBorder="1" applyAlignment="1">
      <alignment horizontal="center" vertical="center"/>
    </xf>
    <xf numFmtId="0" fontId="8" fillId="0" borderId="104" xfId="0" applyFont="1" applyBorder="1" applyAlignment="1">
      <alignment horizontal="center" vertical="center"/>
    </xf>
    <xf numFmtId="0" fontId="8" fillId="0" borderId="101" xfId="0" applyFont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4" fillId="0" borderId="100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0" fillId="0" borderId="100" xfId="0" applyBorder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" fillId="0" borderId="0" xfId="0" applyFont="1" applyAlignment="1">
      <alignment horizontal="left"/>
    </xf>
    <xf numFmtId="49" fontId="10" fillId="0" borderId="0" xfId="0" quotePrefix="1" applyNumberFormat="1" applyFont="1" applyAlignment="1">
      <alignment horizontal="center"/>
    </xf>
    <xf numFmtId="49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17" fillId="0" borderId="0" xfId="0" applyFont="1" applyAlignment="1">
      <alignment horizontal="left" vertical="center"/>
    </xf>
    <xf numFmtId="0" fontId="10" fillId="0" borderId="0" xfId="0" applyFont="1" applyAlignment="1">
      <alignment horizontal="left"/>
    </xf>
    <xf numFmtId="0" fontId="62" fillId="8" borderId="271" xfId="0" applyFont="1" applyFill="1" applyBorder="1" applyAlignment="1">
      <alignment horizontal="center" vertical="center" wrapText="1"/>
    </xf>
    <xf numFmtId="0" fontId="62" fillId="8" borderId="272" xfId="0" applyFont="1" applyFill="1" applyBorder="1" applyAlignment="1">
      <alignment horizontal="center" vertical="center" wrapText="1"/>
    </xf>
    <xf numFmtId="0" fontId="62" fillId="8" borderId="270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164" fontId="1" fillId="0" borderId="0" xfId="2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" fillId="0" borderId="268" xfId="0" applyFont="1" applyBorder="1" applyAlignment="1" applyProtection="1">
      <alignment horizontal="center" vertical="center" wrapText="1"/>
      <protection locked="0"/>
    </xf>
    <xf numFmtId="0" fontId="2" fillId="0" borderId="272" xfId="0" applyFont="1" applyBorder="1" applyAlignment="1" applyProtection="1">
      <alignment horizontal="center" vertical="center" wrapText="1"/>
      <protection locked="0"/>
    </xf>
    <xf numFmtId="0" fontId="2" fillId="0" borderId="270" xfId="0" applyFont="1" applyBorder="1" applyAlignment="1" applyProtection="1">
      <alignment horizontal="center" vertical="center" wrapText="1"/>
      <protection locked="0"/>
    </xf>
    <xf numFmtId="0" fontId="44" fillId="0" borderId="268" xfId="0" applyFont="1" applyBorder="1" applyAlignment="1" applyProtection="1">
      <alignment horizontal="center" vertical="center" wrapText="1"/>
      <protection locked="0"/>
    </xf>
    <xf numFmtId="0" fontId="44" fillId="0" borderId="269" xfId="0" applyFont="1" applyBorder="1" applyAlignment="1" applyProtection="1">
      <alignment horizontal="center" vertical="center" wrapText="1"/>
      <protection locked="0"/>
    </xf>
    <xf numFmtId="0" fontId="3" fillId="0" borderId="148" xfId="1" applyBorder="1" applyAlignment="1">
      <alignment horizontal="center" vertical="center" wrapText="1"/>
      <protection locked="0"/>
    </xf>
    <xf numFmtId="0" fontId="3" fillId="0" borderId="298" xfId="1" applyBorder="1" applyAlignment="1">
      <alignment horizontal="center" vertical="center" wrapText="1"/>
      <protection locked="0"/>
    </xf>
    <xf numFmtId="0" fontId="3" fillId="0" borderId="0" xfId="1" applyFill="1" applyBorder="1" applyAlignment="1" applyProtection="1"/>
    <xf numFmtId="0" fontId="0" fillId="0" borderId="39" xfId="0" applyFill="1" applyBorder="1"/>
    <xf numFmtId="0" fontId="5" fillId="0" borderId="110" xfId="0" applyFont="1" applyBorder="1" applyAlignment="1" applyProtection="1">
      <alignment horizontal="center"/>
      <protection locked="0"/>
    </xf>
    <xf numFmtId="0" fontId="5" fillId="0" borderId="66" xfId="0" applyFont="1" applyBorder="1" applyAlignment="1" applyProtection="1">
      <alignment horizontal="center"/>
      <protection locked="0"/>
    </xf>
    <xf numFmtId="0" fontId="5" fillId="0" borderId="67" xfId="0" applyFont="1" applyBorder="1" applyAlignment="1" applyProtection="1">
      <alignment horizontal="center"/>
      <protection locked="0"/>
    </xf>
    <xf numFmtId="0" fontId="44" fillId="0" borderId="284" xfId="0" applyFont="1" applyBorder="1" applyAlignment="1" applyProtection="1">
      <alignment horizontal="center"/>
      <protection locked="0"/>
    </xf>
    <xf numFmtId="0" fontId="44" fillId="0" borderId="267" xfId="0" applyFont="1" applyBorder="1" applyAlignment="1" applyProtection="1">
      <alignment horizontal="center"/>
      <protection locked="0"/>
    </xf>
    <xf numFmtId="0" fontId="3" fillId="0" borderId="268" xfId="1" applyBorder="1" applyAlignment="1">
      <alignment horizontal="center" vertical="top" wrapText="1"/>
      <protection locked="0"/>
    </xf>
    <xf numFmtId="0" fontId="3" fillId="0" borderId="269" xfId="1" applyBorder="1" applyAlignment="1">
      <alignment horizontal="center" vertical="top" wrapText="1"/>
      <protection locked="0"/>
    </xf>
    <xf numFmtId="0" fontId="24" fillId="0" borderId="268" xfId="0" applyFont="1" applyBorder="1" applyAlignment="1" applyProtection="1">
      <alignment horizontal="center" vertical="top" wrapText="1"/>
      <protection locked="0"/>
    </xf>
    <xf numFmtId="0" fontId="24" fillId="0" borderId="270" xfId="0" applyFont="1" applyBorder="1" applyAlignment="1" applyProtection="1">
      <alignment horizontal="center" vertical="top" wrapText="1"/>
      <protection locked="0"/>
    </xf>
    <xf numFmtId="0" fontId="2" fillId="0" borderId="284" xfId="0" applyFont="1" applyBorder="1" applyAlignment="1" applyProtection="1">
      <alignment horizontal="center"/>
      <protection locked="0"/>
    </xf>
    <xf numFmtId="0" fontId="2" fillId="0" borderId="267" xfId="0" applyFont="1" applyBorder="1" applyAlignment="1" applyProtection="1">
      <alignment horizontal="center"/>
      <protection locked="0"/>
    </xf>
    <xf numFmtId="0" fontId="44" fillId="0" borderId="268" xfId="0" applyFont="1" applyBorder="1" applyAlignment="1" applyProtection="1">
      <alignment horizontal="center" vertical="top" wrapText="1"/>
      <protection locked="0"/>
    </xf>
    <xf numFmtId="0" fontId="44" fillId="0" borderId="269" xfId="0" applyFont="1" applyBorder="1" applyAlignment="1" applyProtection="1">
      <alignment horizontal="center" vertical="top" wrapText="1"/>
      <protection locked="0"/>
    </xf>
    <xf numFmtId="0" fontId="44" fillId="0" borderId="284" xfId="0" applyFont="1" applyBorder="1" applyAlignment="1" applyProtection="1">
      <alignment horizontal="center" vertical="center" wrapText="1"/>
      <protection locked="0"/>
    </xf>
    <xf numFmtId="0" fontId="44" fillId="0" borderId="267" xfId="0" applyFont="1" applyBorder="1" applyAlignment="1" applyProtection="1">
      <alignment horizontal="center" vertical="center" wrapText="1"/>
      <protection locked="0"/>
    </xf>
    <xf numFmtId="0" fontId="3" fillId="0" borderId="150" xfId="1" applyBorder="1" applyAlignment="1">
      <alignment horizontal="center" vertical="top" wrapText="1"/>
      <protection locked="0"/>
    </xf>
    <xf numFmtId="0" fontId="3" fillId="0" borderId="151" xfId="1" applyBorder="1" applyAlignment="1">
      <alignment horizontal="center" vertical="top" wrapText="1"/>
      <protection locked="0"/>
    </xf>
    <xf numFmtId="0" fontId="3" fillId="0" borderId="150" xfId="1" applyBorder="1" applyAlignment="1">
      <alignment horizontal="center" vertical="center" wrapText="1"/>
      <protection locked="0"/>
    </xf>
    <xf numFmtId="0" fontId="24" fillId="0" borderId="124" xfId="0" applyFont="1" applyBorder="1" applyAlignment="1" applyProtection="1">
      <alignment horizontal="center" vertical="center" wrapText="1"/>
      <protection locked="0"/>
    </xf>
    <xf numFmtId="0" fontId="44" fillId="0" borderId="284" xfId="0" applyFont="1" applyBorder="1" applyAlignment="1" applyProtection="1">
      <alignment horizontal="center" vertical="top" wrapText="1"/>
      <protection locked="0"/>
    </xf>
    <xf numFmtId="0" fontId="44" fillId="0" borderId="267" xfId="0" applyFont="1" applyBorder="1" applyAlignment="1" applyProtection="1">
      <alignment horizontal="center" vertical="top" wrapText="1"/>
      <protection locked="0"/>
    </xf>
    <xf numFmtId="0" fontId="3" fillId="0" borderId="268" xfId="1" applyBorder="1" applyAlignment="1" applyProtection="1">
      <alignment horizontal="center" vertical="top" wrapText="1"/>
      <protection locked="0"/>
    </xf>
    <xf numFmtId="0" fontId="3" fillId="0" borderId="269" xfId="1" applyBorder="1" applyAlignment="1" applyProtection="1">
      <alignment horizontal="center" vertical="top" wrapText="1"/>
      <protection locked="0"/>
    </xf>
    <xf numFmtId="0" fontId="44" fillId="0" borderId="280" xfId="0" applyFont="1" applyBorder="1" applyAlignment="1" applyProtection="1">
      <alignment horizontal="center"/>
      <protection locked="0"/>
    </xf>
    <xf numFmtId="0" fontId="44" fillId="0" borderId="109" xfId="0" applyFont="1" applyBorder="1" applyAlignment="1" applyProtection="1">
      <alignment horizontal="center"/>
      <protection locked="0"/>
    </xf>
    <xf numFmtId="0" fontId="44" fillId="0" borderId="14" xfId="0" applyFont="1" applyBorder="1" applyAlignment="1" applyProtection="1">
      <alignment horizontal="center"/>
      <protection locked="0"/>
    </xf>
    <xf numFmtId="0" fontId="44" fillId="0" borderId="96" xfId="0" applyFont="1" applyBorder="1" applyAlignment="1" applyProtection="1">
      <alignment horizontal="center"/>
      <protection locked="0"/>
    </xf>
    <xf numFmtId="0" fontId="44" fillId="0" borderId="16" xfId="0" applyFont="1" applyBorder="1" applyAlignment="1" applyProtection="1">
      <alignment horizontal="center" vertical="center" wrapText="1"/>
      <protection locked="0"/>
    </xf>
    <xf numFmtId="0" fontId="44" fillId="0" borderId="18" xfId="0" applyFont="1" applyBorder="1" applyAlignment="1" applyProtection="1">
      <alignment horizontal="center" vertical="center" wrapText="1"/>
      <protection locked="0"/>
    </xf>
    <xf numFmtId="0" fontId="3" fillId="0" borderId="94" xfId="1" applyBorder="1" applyAlignment="1">
      <alignment horizontal="center" vertical="top" wrapText="1"/>
      <protection locked="0"/>
    </xf>
    <xf numFmtId="0" fontId="3" fillId="0" borderId="25" xfId="1" applyBorder="1" applyAlignment="1">
      <alignment horizontal="center" vertical="top" wrapText="1"/>
      <protection locked="0"/>
    </xf>
    <xf numFmtId="0" fontId="3" fillId="0" borderId="94" xfId="1" applyBorder="1" applyAlignment="1">
      <alignment horizontal="center" vertical="center" wrapText="1"/>
      <protection locked="0"/>
    </xf>
    <xf numFmtId="0" fontId="3" fillId="0" borderId="27" xfId="1" applyBorder="1" applyAlignment="1">
      <alignment horizontal="center" vertical="center" wrapText="1"/>
      <protection locked="0"/>
    </xf>
    <xf numFmtId="0" fontId="3" fillId="0" borderId="0" xfId="1" applyFill="1" applyBorder="1" applyAlignment="1" applyProtection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44" fillId="0" borderId="272" xfId="0" applyFont="1" applyBorder="1" applyAlignment="1" applyProtection="1">
      <alignment horizontal="center" vertical="top" wrapText="1"/>
      <protection locked="0"/>
    </xf>
    <xf numFmtId="0" fontId="44" fillId="0" borderId="270" xfId="0" applyFont="1" applyBorder="1" applyAlignment="1" applyProtection="1">
      <alignment horizontal="center" vertical="top" wrapText="1"/>
      <protection locked="0"/>
    </xf>
    <xf numFmtId="0" fontId="44" fillId="0" borderId="268" xfId="0" quotePrefix="1" applyFont="1" applyBorder="1" applyAlignment="1" applyProtection="1">
      <alignment horizontal="center" vertical="center" wrapText="1"/>
      <protection locked="0"/>
    </xf>
    <xf numFmtId="0" fontId="44" fillId="0" borderId="16" xfId="0" applyFont="1" applyBorder="1" applyAlignment="1" applyProtection="1">
      <alignment horizontal="center"/>
      <protection locked="0"/>
    </xf>
    <xf numFmtId="0" fontId="44" fillId="0" borderId="17" xfId="0" applyFont="1" applyBorder="1" applyAlignment="1" applyProtection="1">
      <alignment horizontal="center"/>
      <protection locked="0"/>
    </xf>
    <xf numFmtId="0" fontId="44" fillId="0" borderId="107" xfId="0" applyFont="1" applyBorder="1" applyAlignment="1" applyProtection="1">
      <alignment horizontal="center"/>
      <protection locked="0"/>
    </xf>
    <xf numFmtId="0" fontId="0" fillId="0" borderId="122" xfId="0" applyBorder="1"/>
    <xf numFmtId="0" fontId="0" fillId="0" borderId="123" xfId="0" applyBorder="1"/>
    <xf numFmtId="0" fontId="24" fillId="0" borderId="284" xfId="0" applyFont="1" applyBorder="1" applyAlignment="1" applyProtection="1">
      <alignment horizontal="center" vertical="center" wrapText="1"/>
      <protection locked="0"/>
    </xf>
    <xf numFmtId="0" fontId="24" fillId="0" borderId="267" xfId="0" applyFont="1" applyBorder="1" applyAlignment="1" applyProtection="1">
      <alignment horizontal="center" vertical="center" wrapText="1"/>
      <protection locked="0"/>
    </xf>
    <xf numFmtId="0" fontId="6" fillId="0" borderId="302" xfId="0" applyFont="1" applyBorder="1" applyAlignment="1">
      <alignment horizontal="center" vertical="center"/>
    </xf>
    <xf numFmtId="0" fontId="6" fillId="0" borderId="290" xfId="0" applyFont="1" applyBorder="1" applyAlignment="1">
      <alignment horizontal="center" vertical="center"/>
    </xf>
    <xf numFmtId="0" fontId="6" fillId="0" borderId="291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23" fillId="0" borderId="38" xfId="0" applyFont="1" applyBorder="1" applyAlignment="1">
      <alignment horizontal="center" vertical="center"/>
    </xf>
    <xf numFmtId="0" fontId="3" fillId="0" borderId="268" xfId="1" applyBorder="1" applyAlignment="1">
      <alignment horizontal="center" vertical="center" wrapText="1"/>
      <protection locked="0"/>
    </xf>
    <xf numFmtId="0" fontId="3" fillId="0" borderId="269" xfId="1" applyBorder="1" applyAlignment="1">
      <alignment horizontal="center" vertical="center" wrapText="1"/>
      <protection locked="0"/>
    </xf>
    <xf numFmtId="0" fontId="10" fillId="0" borderId="271" xfId="0" quotePrefix="1" applyFont="1" applyBorder="1" applyAlignment="1">
      <alignment horizontal="center" vertical="center"/>
    </xf>
    <xf numFmtId="0" fontId="10" fillId="0" borderId="272" xfId="0" quotePrefix="1" applyFont="1" applyBorder="1" applyAlignment="1">
      <alignment horizontal="center" vertical="center"/>
    </xf>
    <xf numFmtId="0" fontId="10" fillId="0" borderId="270" xfId="0" quotePrefix="1" applyFont="1" applyBorder="1" applyAlignment="1">
      <alignment horizontal="center" vertical="center"/>
    </xf>
    <xf numFmtId="0" fontId="44" fillId="0" borderId="21" xfId="0" applyFont="1" applyBorder="1" applyAlignment="1" applyProtection="1">
      <alignment horizontal="center"/>
      <protection locked="0"/>
    </xf>
    <xf numFmtId="0" fontId="44" fillId="0" borderId="281" xfId="0" applyFont="1" applyBorder="1" applyAlignment="1" applyProtection="1">
      <alignment horizontal="center"/>
      <protection locked="0"/>
    </xf>
    <xf numFmtId="0" fontId="44" fillId="0" borderId="282" xfId="0" applyFont="1" applyBorder="1" applyAlignment="1" applyProtection="1">
      <alignment horizontal="center"/>
      <protection locked="0"/>
    </xf>
    <xf numFmtId="9" fontId="5" fillId="0" borderId="110" xfId="3" applyFont="1" applyBorder="1" applyAlignment="1" applyProtection="1">
      <alignment horizontal="center"/>
      <protection locked="0"/>
    </xf>
    <xf numFmtId="9" fontId="5" fillId="0" borderId="66" xfId="3" applyFont="1" applyBorder="1" applyAlignment="1" applyProtection="1">
      <alignment horizontal="center"/>
      <protection locked="0"/>
    </xf>
    <xf numFmtId="9" fontId="5" fillId="0" borderId="67" xfId="3" applyFont="1" applyBorder="1" applyAlignment="1" applyProtection="1">
      <alignment horizontal="center"/>
      <protection locked="0"/>
    </xf>
    <xf numFmtId="0" fontId="18" fillId="0" borderId="145" xfId="0" applyFont="1" applyBorder="1" applyAlignment="1" applyProtection="1">
      <alignment horizontal="left"/>
      <protection locked="0"/>
    </xf>
    <xf numFmtId="0" fontId="18" fillId="0" borderId="146" xfId="0" applyFont="1" applyBorder="1" applyAlignment="1" applyProtection="1">
      <alignment horizontal="left"/>
      <protection locked="0"/>
    </xf>
    <xf numFmtId="0" fontId="18" fillId="0" borderId="147" xfId="0" applyFont="1" applyBorder="1" applyAlignment="1" applyProtection="1">
      <alignment horizontal="left"/>
      <protection locked="0"/>
    </xf>
    <xf numFmtId="164" fontId="5" fillId="0" borderId="110" xfId="2" applyFont="1" applyBorder="1" applyAlignment="1" applyProtection="1">
      <alignment horizontal="center"/>
      <protection locked="0"/>
    </xf>
    <xf numFmtId="164" fontId="5" fillId="0" borderId="66" xfId="2" applyFont="1" applyBorder="1" applyAlignment="1" applyProtection="1">
      <alignment horizontal="center"/>
      <protection locked="0"/>
    </xf>
    <xf numFmtId="164" fontId="5" fillId="0" borderId="67" xfId="2" applyFont="1" applyBorder="1" applyAlignment="1" applyProtection="1">
      <alignment horizontal="center"/>
      <protection locked="0"/>
    </xf>
    <xf numFmtId="0" fontId="18" fillId="0" borderId="66" xfId="0" applyFont="1" applyBorder="1" applyAlignment="1" applyProtection="1">
      <alignment horizontal="center" vertical="center"/>
      <protection locked="0"/>
    </xf>
    <xf numFmtId="0" fontId="18" fillId="0" borderId="67" xfId="0" applyFont="1" applyBorder="1" applyAlignment="1" applyProtection="1">
      <alignment horizontal="center" vertical="center"/>
      <protection locked="0"/>
    </xf>
    <xf numFmtId="0" fontId="24" fillId="0" borderId="270" xfId="0" applyFont="1" applyBorder="1" applyAlignment="1" applyProtection="1">
      <alignment horizontal="center" vertical="center" wrapText="1"/>
      <protection locked="0"/>
    </xf>
    <xf numFmtId="0" fontId="18" fillId="0" borderId="141" xfId="0" applyFont="1" applyBorder="1" applyAlignment="1" applyProtection="1">
      <alignment horizontal="left" vertical="center"/>
      <protection locked="0"/>
    </xf>
    <xf numFmtId="0" fontId="18" fillId="0" borderId="8" xfId="0" applyFont="1" applyBorder="1" applyAlignment="1" applyProtection="1">
      <alignment horizontal="left" vertical="center"/>
      <protection locked="0"/>
    </xf>
    <xf numFmtId="0" fontId="18" fillId="0" borderId="142" xfId="0" applyFont="1" applyBorder="1" applyAlignment="1" applyProtection="1">
      <alignment horizontal="left" vertical="center"/>
      <protection locked="0"/>
    </xf>
    <xf numFmtId="0" fontId="2" fillId="0" borderId="284" xfId="0" applyFont="1" applyBorder="1" applyAlignment="1" applyProtection="1">
      <alignment horizontal="center" vertical="center"/>
      <protection locked="0"/>
    </xf>
    <xf numFmtId="0" fontId="2" fillId="0" borderId="267" xfId="0" applyFont="1" applyBorder="1" applyAlignment="1" applyProtection="1">
      <alignment horizontal="center" vertical="center"/>
      <protection locked="0"/>
    </xf>
    <xf numFmtId="0" fontId="24" fillId="0" borderId="94" xfId="0" applyFont="1" applyBorder="1" applyAlignment="1" applyProtection="1">
      <alignment horizontal="center" vertical="top" wrapText="1"/>
      <protection locked="0"/>
    </xf>
    <xf numFmtId="0" fontId="24" fillId="0" borderId="27" xfId="0" applyFont="1" applyBorder="1" applyAlignment="1" applyProtection="1">
      <alignment horizontal="center" vertical="top" wrapText="1"/>
      <protection locked="0"/>
    </xf>
    <xf numFmtId="0" fontId="3" fillId="0" borderId="360" xfId="1" applyBorder="1" applyAlignment="1" applyProtection="1">
      <alignment horizontal="center" vertical="top" wrapText="1"/>
      <protection locked="0"/>
    </xf>
    <xf numFmtId="0" fontId="44" fillId="0" borderId="351" xfId="0" applyFont="1" applyBorder="1" applyAlignment="1" applyProtection="1">
      <alignment horizontal="center"/>
      <protection locked="0"/>
    </xf>
    <xf numFmtId="0" fontId="44" fillId="0" borderId="358" xfId="0" applyFont="1" applyBorder="1" applyAlignment="1" applyProtection="1">
      <alignment horizontal="center"/>
      <protection locked="0"/>
    </xf>
    <xf numFmtId="0" fontId="44" fillId="0" borderId="360" xfId="0" applyFont="1" applyBorder="1" applyAlignment="1" applyProtection="1">
      <alignment horizontal="center" vertical="center" wrapText="1"/>
      <protection locked="0"/>
    </xf>
    <xf numFmtId="0" fontId="44" fillId="0" borderId="360" xfId="0" applyFont="1" applyBorder="1" applyAlignment="1" applyProtection="1">
      <alignment horizontal="center" vertical="top" wrapText="1"/>
      <protection locked="0"/>
    </xf>
    <xf numFmtId="0" fontId="44" fillId="0" borderId="351" xfId="0" applyFont="1" applyBorder="1" applyAlignment="1" applyProtection="1">
      <alignment horizontal="center" vertical="top" wrapText="1"/>
      <protection locked="0"/>
    </xf>
    <xf numFmtId="0" fontId="44" fillId="0" borderId="358" xfId="0" applyFont="1" applyBorder="1" applyAlignment="1" applyProtection="1">
      <alignment horizontal="center" vertical="top" wrapText="1"/>
      <protection locked="0"/>
    </xf>
    <xf numFmtId="0" fontId="2" fillId="0" borderId="351" xfId="0" applyFont="1" applyBorder="1" applyAlignment="1" applyProtection="1">
      <alignment horizontal="center"/>
      <protection locked="0"/>
    </xf>
    <xf numFmtId="0" fontId="2" fillId="0" borderId="358" xfId="0" applyFont="1" applyBorder="1" applyAlignment="1" applyProtection="1">
      <alignment horizontal="center"/>
      <protection locked="0"/>
    </xf>
    <xf numFmtId="0" fontId="3" fillId="0" borderId="151" xfId="1" applyBorder="1" applyAlignment="1">
      <alignment horizontal="center" vertical="center" wrapText="1"/>
      <protection locked="0"/>
    </xf>
    <xf numFmtId="0" fontId="44" fillId="0" borderId="360" xfId="0" applyFont="1" applyBorder="1" applyAlignment="1" applyProtection="1">
      <alignment horizontal="center" wrapText="1"/>
      <protection locked="0"/>
    </xf>
    <xf numFmtId="0" fontId="44" fillId="0" borderId="269" xfId="0" applyFont="1" applyBorder="1" applyAlignment="1" applyProtection="1">
      <alignment horizontal="center" wrapText="1"/>
      <protection locked="0"/>
    </xf>
    <xf numFmtId="0" fontId="18" fillId="0" borderId="141" xfId="0" applyFont="1" applyBorder="1" applyAlignment="1" applyProtection="1">
      <alignment horizontal="left"/>
      <protection locked="0"/>
    </xf>
    <xf numFmtId="0" fontId="18" fillId="0" borderId="8" xfId="0" applyFont="1" applyBorder="1" applyAlignment="1" applyProtection="1">
      <alignment horizontal="left"/>
      <protection locked="0"/>
    </xf>
    <xf numFmtId="0" fontId="18" fillId="0" borderId="142" xfId="0" applyFont="1" applyBorder="1" applyAlignment="1" applyProtection="1">
      <alignment horizontal="left"/>
      <protection locked="0"/>
    </xf>
    <xf numFmtId="0" fontId="44" fillId="0" borderId="294" xfId="0" applyFont="1" applyBorder="1" applyAlignment="1" applyProtection="1">
      <alignment horizontal="center" vertical="top" wrapText="1"/>
      <protection locked="0"/>
    </xf>
    <xf numFmtId="0" fontId="44" fillId="0" borderId="300" xfId="0" applyFont="1" applyBorder="1" applyAlignment="1" applyProtection="1">
      <alignment horizontal="center" vertical="top" wrapText="1"/>
      <protection locked="0"/>
    </xf>
    <xf numFmtId="0" fontId="44" fillId="0" borderId="377" xfId="0" applyFont="1" applyBorder="1" applyAlignment="1" applyProtection="1">
      <alignment horizontal="center" vertical="center" wrapText="1"/>
      <protection locked="0"/>
    </xf>
    <xf numFmtId="0" fontId="44" fillId="0" borderId="378" xfId="0" applyFont="1" applyBorder="1" applyAlignment="1" applyProtection="1">
      <alignment horizontal="center" vertical="center" wrapText="1"/>
      <protection locked="0"/>
    </xf>
    <xf numFmtId="0" fontId="3" fillId="0" borderId="293" xfId="1" applyNumberFormat="1" applyFill="1" applyBorder="1" applyAlignment="1" applyProtection="1">
      <alignment horizontal="center" vertical="top" wrapText="1"/>
      <protection locked="0"/>
    </xf>
    <xf numFmtId="0" fontId="24" fillId="0" borderId="292" xfId="0" applyFont="1" applyBorder="1" applyAlignment="1" applyProtection="1">
      <alignment horizontal="center" vertical="top" wrapText="1"/>
      <protection locked="0"/>
    </xf>
    <xf numFmtId="0" fontId="24" fillId="0" borderId="299" xfId="0" applyFont="1" applyBorder="1" applyAlignment="1" applyProtection="1">
      <alignment horizontal="center" vertical="top" wrapText="1"/>
      <protection locked="0"/>
    </xf>
    <xf numFmtId="0" fontId="44" fillId="0" borderId="293" xfId="0" applyFont="1" applyBorder="1" applyAlignment="1" applyProtection="1">
      <alignment horizontal="center" vertical="top" wrapText="1"/>
      <protection locked="0"/>
    </xf>
    <xf numFmtId="0" fontId="3" fillId="0" borderId="150" xfId="1" applyBorder="1" applyAlignment="1" applyProtection="1">
      <alignment horizontal="center" vertical="top" wrapText="1"/>
      <protection locked="0"/>
    </xf>
    <xf numFmtId="0" fontId="3" fillId="0" borderId="151" xfId="1" applyBorder="1" applyAlignment="1" applyProtection="1">
      <alignment horizontal="center" vertical="top" wrapText="1"/>
      <protection locked="0"/>
    </xf>
    <xf numFmtId="0" fontId="24" fillId="0" borderId="150" xfId="0" applyFont="1" applyBorder="1" applyAlignment="1" applyProtection="1">
      <alignment horizontal="center" vertical="top" wrapText="1"/>
      <protection locked="0"/>
    </xf>
    <xf numFmtId="0" fontId="24" fillId="0" borderId="124" xfId="0" applyFont="1" applyBorder="1" applyAlignment="1" applyProtection="1">
      <alignment horizontal="center" vertical="top" wrapText="1"/>
      <protection locked="0"/>
    </xf>
    <xf numFmtId="0" fontId="44" fillId="0" borderId="292" xfId="0" applyFont="1" applyBorder="1" applyAlignment="1" applyProtection="1">
      <alignment horizontal="center"/>
      <protection locked="0"/>
    </xf>
    <xf numFmtId="0" fontId="44" fillId="0" borderId="299" xfId="0" applyFont="1" applyBorder="1" applyAlignment="1" applyProtection="1">
      <alignment horizontal="center"/>
      <protection locked="0"/>
    </xf>
    <xf numFmtId="0" fontId="24" fillId="0" borderId="295" xfId="0" applyFont="1" applyBorder="1" applyAlignment="1" applyProtection="1">
      <alignment horizontal="center" vertical="center" wrapText="1"/>
      <protection locked="0"/>
    </xf>
    <xf numFmtId="0" fontId="24" fillId="0" borderId="296" xfId="0" applyFont="1" applyBorder="1" applyAlignment="1" applyProtection="1">
      <alignment horizontal="center" vertical="center" wrapText="1"/>
      <protection locked="0"/>
    </xf>
    <xf numFmtId="0" fontId="24" fillId="0" borderId="297" xfId="0" applyFont="1" applyBorder="1" applyAlignment="1" applyProtection="1">
      <alignment horizontal="center" vertical="center" wrapText="1"/>
      <protection locked="0"/>
    </xf>
    <xf numFmtId="0" fontId="24" fillId="0" borderId="9" xfId="0" applyFont="1" applyBorder="1" applyAlignment="1" applyProtection="1">
      <alignment horizontal="center" vertical="center" wrapText="1"/>
      <protection locked="0"/>
    </xf>
    <xf numFmtId="0" fontId="24" fillId="0" borderId="122" xfId="0" applyFont="1" applyBorder="1" applyAlignment="1" applyProtection="1">
      <alignment horizontal="center" vertical="center" wrapText="1"/>
      <protection locked="0"/>
    </xf>
    <xf numFmtId="0" fontId="24" fillId="0" borderId="123" xfId="0" applyFont="1" applyBorder="1" applyAlignment="1" applyProtection="1">
      <alignment horizontal="center" vertical="center" wrapText="1"/>
      <protection locked="0"/>
    </xf>
    <xf numFmtId="0" fontId="18" fillId="0" borderId="303" xfId="0" applyFont="1" applyBorder="1" applyAlignment="1" applyProtection="1">
      <alignment horizontal="center" vertical="center"/>
      <protection locked="0"/>
    </xf>
    <xf numFmtId="0" fontId="18" fillId="0" borderId="304" xfId="0" applyFont="1" applyBorder="1" applyAlignment="1" applyProtection="1">
      <alignment horizontal="center" vertical="center"/>
      <protection locked="0"/>
    </xf>
    <xf numFmtId="0" fontId="24" fillId="0" borderId="360" xfId="0" applyFont="1" applyBorder="1" applyAlignment="1" applyProtection="1">
      <alignment horizontal="center" vertical="top" wrapText="1"/>
      <protection locked="0"/>
    </xf>
    <xf numFmtId="0" fontId="65" fillId="0" borderId="360" xfId="1" applyFont="1" applyBorder="1" applyAlignment="1" applyProtection="1">
      <alignment horizontal="center" vertical="center" wrapText="1"/>
      <protection locked="0"/>
    </xf>
    <xf numFmtId="0" fontId="65" fillId="0" borderId="272" xfId="1" applyFont="1" applyBorder="1" applyAlignment="1" applyProtection="1">
      <alignment horizontal="center" vertical="center" wrapText="1"/>
      <protection locked="0"/>
    </xf>
    <xf numFmtId="0" fontId="3" fillId="0" borderId="272" xfId="1" applyBorder="1" applyAlignment="1" applyProtection="1">
      <alignment horizontal="center" vertical="center" wrapText="1"/>
      <protection locked="0"/>
    </xf>
    <xf numFmtId="0" fontId="3" fillId="0" borderId="270" xfId="1" applyBorder="1" applyAlignment="1" applyProtection="1">
      <alignment horizontal="center" vertical="center" wrapText="1"/>
      <protection locked="0"/>
    </xf>
    <xf numFmtId="0" fontId="10" fillId="3" borderId="0" xfId="0" applyFont="1" applyFill="1" applyAlignment="1">
      <alignment horizontal="center"/>
    </xf>
    <xf numFmtId="0" fontId="1" fillId="0" borderId="136" xfId="0" applyFont="1" applyBorder="1" applyAlignment="1">
      <alignment horizontal="center"/>
    </xf>
    <xf numFmtId="0" fontId="1" fillId="0" borderId="137" xfId="0" applyFont="1" applyBorder="1" applyAlignment="1">
      <alignment horizontal="center"/>
    </xf>
    <xf numFmtId="0" fontId="10" fillId="0" borderId="30" xfId="0" applyFont="1" applyBorder="1" applyAlignment="1">
      <alignment horizontal="center"/>
    </xf>
    <xf numFmtId="172" fontId="1" fillId="0" borderId="30" xfId="0" applyNumberFormat="1" applyFont="1" applyFill="1" applyBorder="1" applyAlignment="1">
      <alignment horizontal="left"/>
    </xf>
    <xf numFmtId="172" fontId="1" fillId="0" borderId="35" xfId="0" applyNumberFormat="1" applyFont="1" applyFill="1" applyBorder="1" applyAlignment="1">
      <alignment horizontal="left"/>
    </xf>
    <xf numFmtId="14" fontId="1" fillId="0" borderId="97" xfId="0" applyNumberFormat="1" applyFont="1" applyBorder="1" applyAlignment="1">
      <alignment horizontal="center" vertical="center"/>
    </xf>
    <xf numFmtId="14" fontId="1" fillId="0" borderId="85" xfId="0" applyNumberFormat="1" applyFont="1" applyBorder="1" applyAlignment="1">
      <alignment horizontal="center" vertical="center"/>
    </xf>
    <xf numFmtId="14" fontId="1" fillId="0" borderId="140" xfId="0" applyNumberFormat="1" applyFont="1" applyBorder="1" applyAlignment="1">
      <alignment horizontal="center" vertical="center"/>
    </xf>
    <xf numFmtId="14" fontId="1" fillId="0" borderId="125" xfId="0" applyNumberFormat="1" applyFont="1" applyBorder="1" applyAlignment="1">
      <alignment horizontal="center" vertical="center"/>
    </xf>
    <xf numFmtId="14" fontId="1" fillId="0" borderId="122" xfId="0" applyNumberFormat="1" applyFont="1" applyBorder="1" applyAlignment="1">
      <alignment horizontal="center" vertical="center"/>
    </xf>
    <xf numFmtId="14" fontId="1" fillId="0" borderId="133" xfId="0" applyNumberFormat="1" applyFont="1" applyBorder="1" applyAlignment="1">
      <alignment horizontal="center" vertical="center"/>
    </xf>
    <xf numFmtId="0" fontId="1" fillId="0" borderId="54" xfId="0" applyFont="1" applyBorder="1" applyAlignment="1">
      <alignment horizontal="center"/>
    </xf>
    <xf numFmtId="0" fontId="1" fillId="0" borderId="55" xfId="0" applyFont="1" applyBorder="1" applyAlignment="1">
      <alignment horizontal="center"/>
    </xf>
    <xf numFmtId="0" fontId="2" fillId="0" borderId="44" xfId="0" applyFont="1" applyBorder="1" applyAlignment="1">
      <alignment horizontal="center"/>
    </xf>
    <xf numFmtId="0" fontId="2" fillId="0" borderId="45" xfId="0" applyFont="1" applyBorder="1" applyAlignment="1">
      <alignment horizontal="center"/>
    </xf>
    <xf numFmtId="0" fontId="2" fillId="0" borderId="46" xfId="0" applyFont="1" applyBorder="1" applyAlignment="1">
      <alignment horizontal="center"/>
    </xf>
    <xf numFmtId="0" fontId="2" fillId="0" borderId="276" xfId="0" applyFont="1" applyFill="1" applyBorder="1" applyAlignment="1">
      <alignment horizontal="center"/>
    </xf>
    <xf numFmtId="0" fontId="2" fillId="0" borderId="277" xfId="0" applyFont="1" applyFill="1" applyBorder="1" applyAlignment="1">
      <alignment horizontal="center"/>
    </xf>
    <xf numFmtId="0" fontId="2" fillId="0" borderId="278" xfId="0" applyFont="1" applyFill="1" applyBorder="1" applyAlignment="1">
      <alignment horizontal="center"/>
    </xf>
    <xf numFmtId="0" fontId="4" fillId="0" borderId="272" xfId="0" applyFont="1" applyFill="1" applyBorder="1" applyAlignment="1">
      <alignment horizontal="center" vertical="center"/>
    </xf>
    <xf numFmtId="0" fontId="4" fillId="0" borderId="270" xfId="0" applyFont="1" applyFill="1" applyBorder="1" applyAlignment="1">
      <alignment horizontal="center" vertical="center"/>
    </xf>
    <xf numFmtId="180" fontId="4" fillId="0" borderId="12" xfId="0" applyNumberFormat="1" applyFont="1" applyFill="1" applyBorder="1" applyAlignment="1">
      <alignment horizontal="center"/>
    </xf>
    <xf numFmtId="180" fontId="4" fillId="0" borderId="30" xfId="0" applyNumberFormat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1" fillId="0" borderId="235" xfId="0" applyFont="1" applyFill="1" applyBorder="1" applyAlignment="1">
      <alignment horizontal="center"/>
    </xf>
    <xf numFmtId="0" fontId="1" fillId="0" borderId="17" xfId="0" applyFont="1" applyFill="1" applyBorder="1" applyAlignment="1">
      <alignment horizontal="center"/>
    </xf>
    <xf numFmtId="0" fontId="1" fillId="0" borderId="107" xfId="0" applyFont="1" applyFill="1" applyBorder="1" applyAlignment="1">
      <alignment horizontal="center"/>
    </xf>
    <xf numFmtId="0" fontId="1" fillId="0" borderId="53" xfId="0" applyFont="1" applyBorder="1" applyAlignment="1">
      <alignment horizontal="center" vertical="center"/>
    </xf>
    <xf numFmtId="0" fontId="1" fillId="0" borderId="54" xfId="0" applyFont="1" applyBorder="1" applyAlignment="1">
      <alignment horizontal="center" vertical="center"/>
    </xf>
    <xf numFmtId="0" fontId="1" fillId="0" borderId="135" xfId="0" applyFont="1" applyBorder="1" applyAlignment="1">
      <alignment horizontal="center" vertical="center"/>
    </xf>
    <xf numFmtId="0" fontId="1" fillId="0" borderId="136" xfId="0" applyFont="1" applyBorder="1" applyAlignment="1">
      <alignment horizontal="center" vertical="center"/>
    </xf>
    <xf numFmtId="0" fontId="1" fillId="0" borderId="138" xfId="0" applyFont="1" applyBorder="1" applyAlignment="1">
      <alignment horizontal="center" wrapText="1"/>
    </xf>
    <xf numFmtId="0" fontId="1" fillId="0" borderId="17" xfId="0" applyFont="1" applyBorder="1" applyAlignment="1">
      <alignment horizontal="center" wrapText="1"/>
    </xf>
    <xf numFmtId="0" fontId="1" fillId="0" borderId="107" xfId="0" applyFont="1" applyBorder="1" applyAlignment="1">
      <alignment horizontal="center" wrapText="1"/>
    </xf>
    <xf numFmtId="0" fontId="1" fillId="0" borderId="139" xfId="0" applyFont="1" applyBorder="1" applyAlignment="1">
      <alignment horizontal="center"/>
    </xf>
    <xf numFmtId="0" fontId="1" fillId="0" borderId="26" xfId="0" applyFont="1" applyBorder="1" applyAlignment="1">
      <alignment horizontal="center"/>
    </xf>
    <xf numFmtId="0" fontId="1" fillId="0" borderId="27" xfId="0" applyFont="1" applyBorder="1" applyAlignment="1">
      <alignment horizontal="center"/>
    </xf>
    <xf numFmtId="0" fontId="10" fillId="0" borderId="277" xfId="0" applyFont="1" applyBorder="1" applyAlignment="1">
      <alignment horizontal="center"/>
    </xf>
    <xf numFmtId="170" fontId="10" fillId="0" borderId="0" xfId="0" applyNumberFormat="1" applyFont="1" applyAlignment="1">
      <alignment horizontal="center" vertical="center" wrapText="1"/>
    </xf>
    <xf numFmtId="0" fontId="2" fillId="0" borderId="12" xfId="0" applyFont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4" fillId="0" borderId="30" xfId="0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5" fillId="0" borderId="31" xfId="0" applyFont="1" applyBorder="1" applyAlignment="1">
      <alignment horizontal="center"/>
    </xf>
    <xf numFmtId="0" fontId="5" fillId="0" borderId="29" xfId="0" applyFont="1" applyBorder="1" applyAlignment="1">
      <alignment horizontal="center"/>
    </xf>
    <xf numFmtId="0" fontId="5" fillId="0" borderId="32" xfId="0" applyFont="1" applyBorder="1" applyAlignment="1">
      <alignment horizontal="center"/>
    </xf>
    <xf numFmtId="0" fontId="4" fillId="0" borderId="12" xfId="0" applyFont="1" applyFill="1" applyBorder="1" applyAlignment="1">
      <alignment horizontal="center"/>
    </xf>
    <xf numFmtId="0" fontId="4" fillId="0" borderId="30" xfId="0" applyFont="1" applyFill="1" applyBorder="1" applyAlignment="1">
      <alignment horizontal="center"/>
    </xf>
    <xf numFmtId="0" fontId="11" fillId="0" borderId="12" xfId="0" applyFont="1" applyBorder="1" applyAlignment="1">
      <alignment horizontal="center"/>
    </xf>
    <xf numFmtId="0" fontId="11" fillId="0" borderId="30" xfId="0" applyFont="1" applyBorder="1" applyAlignment="1">
      <alignment horizontal="center"/>
    </xf>
    <xf numFmtId="0" fontId="11" fillId="0" borderId="35" xfId="0" applyFont="1" applyBorder="1" applyAlignment="1">
      <alignment horizontal="center"/>
    </xf>
    <xf numFmtId="0" fontId="11" fillId="0" borderId="38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0" borderId="39" xfId="0" applyFont="1" applyBorder="1" applyAlignment="1">
      <alignment horizontal="center"/>
    </xf>
    <xf numFmtId="180" fontId="4" fillId="0" borderId="12" xfId="0" applyNumberFormat="1" applyFont="1" applyBorder="1" applyAlignment="1">
      <alignment horizontal="center"/>
    </xf>
    <xf numFmtId="180" fontId="4" fillId="0" borderId="30" xfId="0" applyNumberFormat="1" applyFont="1" applyBorder="1" applyAlignment="1">
      <alignment horizontal="center"/>
    </xf>
    <xf numFmtId="172" fontId="1" fillId="0" borderId="30" xfId="0" applyNumberFormat="1" applyFont="1" applyBorder="1" applyAlignment="1">
      <alignment horizontal="left"/>
    </xf>
    <xf numFmtId="172" fontId="1" fillId="0" borderId="35" xfId="0" applyNumberFormat="1" applyFont="1" applyBorder="1" applyAlignment="1">
      <alignment horizontal="left"/>
    </xf>
    <xf numFmtId="0" fontId="4" fillId="0" borderId="24" xfId="0" applyFont="1" applyFill="1" applyBorder="1" applyAlignment="1">
      <alignment horizontal="center" vertical="center"/>
    </xf>
    <xf numFmtId="0" fontId="4" fillId="0" borderId="26" xfId="0" applyFont="1" applyFill="1" applyBorder="1" applyAlignment="1">
      <alignment horizontal="center" vertical="center"/>
    </xf>
    <xf numFmtId="0" fontId="4" fillId="0" borderId="27" xfId="0" applyFont="1" applyFill="1" applyBorder="1" applyAlignment="1">
      <alignment horizontal="center" vertical="center"/>
    </xf>
    <xf numFmtId="170" fontId="10" fillId="0" borderId="0" xfId="0" applyNumberFormat="1" applyFont="1" applyBorder="1" applyAlignment="1">
      <alignment horizontal="center" vertical="center" wrapText="1"/>
    </xf>
    <xf numFmtId="170" fontId="10" fillId="0" borderId="39" xfId="0" applyNumberFormat="1" applyFont="1" applyBorder="1" applyAlignment="1">
      <alignment horizontal="center" vertical="center" wrapText="1"/>
    </xf>
    <xf numFmtId="170" fontId="10" fillId="0" borderId="0" xfId="0" applyNumberFormat="1" applyFont="1" applyBorder="1" applyAlignment="1">
      <alignment horizontal="center"/>
    </xf>
    <xf numFmtId="0" fontId="10" fillId="0" borderId="39" xfId="0" applyFont="1" applyBorder="1" applyAlignment="1">
      <alignment horizontal="center"/>
    </xf>
    <xf numFmtId="0" fontId="58" fillId="14" borderId="271" xfId="0" applyFont="1" applyFill="1" applyBorder="1" applyAlignment="1">
      <alignment horizontal="center" vertical="center" wrapText="1"/>
    </xf>
    <xf numFmtId="0" fontId="58" fillId="14" borderId="272" xfId="0" applyFont="1" applyFill="1" applyBorder="1" applyAlignment="1">
      <alignment horizontal="center" vertical="center" wrapText="1"/>
    </xf>
    <xf numFmtId="0" fontId="58" fillId="14" borderId="270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172" fontId="10" fillId="0" borderId="0" xfId="0" applyNumberFormat="1" applyFont="1" applyAlignment="1">
      <alignment horizontal="center"/>
    </xf>
    <xf numFmtId="170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5" fillId="0" borderId="271" xfId="0" applyFont="1" applyBorder="1" applyAlignment="1">
      <alignment horizontal="center" vertical="center"/>
    </xf>
    <xf numFmtId="0" fontId="5" fillId="0" borderId="272" xfId="0" applyFont="1" applyBorder="1" applyAlignment="1">
      <alignment horizontal="center" vertical="center"/>
    </xf>
    <xf numFmtId="0" fontId="5" fillId="0" borderId="270" xfId="0" applyFont="1" applyBorder="1" applyAlignment="1">
      <alignment horizontal="center" vertical="center"/>
    </xf>
    <xf numFmtId="49" fontId="1" fillId="0" borderId="342" xfId="0" applyNumberFormat="1" applyFont="1" applyBorder="1" applyAlignment="1">
      <alignment horizontal="center" vertical="center"/>
    </xf>
    <xf numFmtId="49" fontId="1" fillId="0" borderId="141" xfId="0" applyNumberFormat="1" applyFont="1" applyBorder="1" applyAlignment="1">
      <alignment horizontal="center" vertical="center"/>
    </xf>
    <xf numFmtId="49" fontId="4" fillId="0" borderId="354" xfId="0" applyNumberFormat="1" applyFont="1" applyBorder="1" applyAlignment="1">
      <alignment horizontal="center" vertical="center"/>
    </xf>
    <xf numFmtId="49" fontId="4" fillId="0" borderId="356" xfId="0" applyNumberFormat="1" applyFont="1" applyBorder="1" applyAlignment="1">
      <alignment horizontal="center" vertical="center"/>
    </xf>
    <xf numFmtId="49" fontId="1" fillId="4" borderId="370" xfId="0" applyNumberFormat="1" applyFont="1" applyFill="1" applyBorder="1" applyAlignment="1">
      <alignment horizontal="center" vertical="center"/>
    </xf>
    <xf numFmtId="49" fontId="1" fillId="4" borderId="227" xfId="0" applyNumberFormat="1" applyFont="1" applyFill="1" applyBorder="1" applyAlignment="1">
      <alignment horizontal="center" vertical="center"/>
    </xf>
    <xf numFmtId="49" fontId="1" fillId="4" borderId="361" xfId="0" applyNumberFormat="1" applyFont="1" applyFill="1" applyBorder="1" applyAlignment="1">
      <alignment horizontal="center" vertical="center"/>
    </xf>
    <xf numFmtId="49" fontId="1" fillId="4" borderId="344" xfId="0" applyNumberFormat="1" applyFont="1" applyFill="1" applyBorder="1" applyAlignment="1">
      <alignment horizontal="center" vertical="center"/>
    </xf>
    <xf numFmtId="49" fontId="1" fillId="4" borderId="78" xfId="0" applyNumberFormat="1" applyFont="1" applyFill="1" applyBorder="1" applyAlignment="1">
      <alignment horizontal="center" vertical="center"/>
    </xf>
    <xf numFmtId="49" fontId="1" fillId="4" borderId="142" xfId="0" applyNumberFormat="1" applyFont="1" applyFill="1" applyBorder="1" applyAlignment="1">
      <alignment horizontal="center" vertical="center"/>
    </xf>
    <xf numFmtId="0" fontId="1" fillId="4" borderId="349" xfId="0" applyFont="1" applyFill="1" applyBorder="1" applyAlignment="1">
      <alignment horizontal="center" vertical="center"/>
    </xf>
    <xf numFmtId="0" fontId="1" fillId="4" borderId="158" xfId="0" applyFont="1" applyFill="1" applyBorder="1" applyAlignment="1">
      <alignment horizontal="center" vertical="center"/>
    </xf>
    <xf numFmtId="0" fontId="1" fillId="4" borderId="352" xfId="0" applyFont="1" applyFill="1" applyBorder="1" applyAlignment="1">
      <alignment horizontal="center" vertical="center"/>
    </xf>
    <xf numFmtId="0" fontId="2" fillId="0" borderId="285" xfId="0" applyFont="1" applyBorder="1" applyAlignment="1">
      <alignment horizontal="center"/>
    </xf>
    <xf numFmtId="0" fontId="2" fillId="0" borderId="286" xfId="0" applyFont="1" applyBorder="1" applyAlignment="1">
      <alignment horizontal="center"/>
    </xf>
    <xf numFmtId="0" fontId="2" fillId="0" borderId="288" xfId="0" applyFont="1" applyBorder="1" applyAlignment="1">
      <alignment horizontal="center"/>
    </xf>
    <xf numFmtId="0" fontId="6" fillId="0" borderId="302" xfId="0" applyFont="1" applyBorder="1" applyAlignment="1">
      <alignment horizontal="center"/>
    </xf>
    <xf numFmtId="0" fontId="6" fillId="0" borderId="371" xfId="0" applyFont="1" applyBorder="1" applyAlignment="1">
      <alignment horizontal="center"/>
    </xf>
    <xf numFmtId="0" fontId="6" fillId="0" borderId="291" xfId="0" applyFont="1" applyBorder="1" applyAlignment="1">
      <alignment horizontal="center"/>
    </xf>
    <xf numFmtId="14" fontId="1" fillId="0" borderId="53" xfId="0" applyNumberFormat="1" applyFont="1" applyBorder="1" applyAlignment="1">
      <alignment horizontal="center" vertical="center"/>
    </xf>
    <xf numFmtId="0" fontId="1" fillId="0" borderId="139" xfId="0" applyFont="1" applyBorder="1" applyAlignment="1">
      <alignment horizontal="center" wrapText="1"/>
    </xf>
    <xf numFmtId="0" fontId="1" fillId="0" borderId="26" xfId="0" applyFont="1" applyBorder="1" applyAlignment="1">
      <alignment horizontal="center" wrapText="1"/>
    </xf>
    <xf numFmtId="0" fontId="1" fillId="0" borderId="27" xfId="0" applyFont="1" applyBorder="1" applyAlignment="1">
      <alignment horizontal="center" wrapText="1"/>
    </xf>
    <xf numFmtId="0" fontId="5" fillId="0" borderId="302" xfId="0" applyFont="1" applyBorder="1" applyAlignment="1">
      <alignment horizontal="center"/>
    </xf>
    <xf numFmtId="0" fontId="5" fillId="0" borderId="290" xfId="0" applyFont="1" applyBorder="1" applyAlignment="1">
      <alignment horizontal="center"/>
    </xf>
    <xf numFmtId="0" fontId="5" fillId="0" borderId="291" xfId="0" applyFont="1" applyBorder="1" applyAlignment="1">
      <alignment horizontal="center"/>
    </xf>
    <xf numFmtId="0" fontId="10" fillId="0" borderId="271" xfId="0" applyFont="1" applyBorder="1" applyAlignment="1">
      <alignment horizontal="center"/>
    </xf>
    <xf numFmtId="0" fontId="10" fillId="0" borderId="272" xfId="0" applyFont="1" applyBorder="1" applyAlignment="1">
      <alignment horizontal="center"/>
    </xf>
    <xf numFmtId="0" fontId="10" fillId="0" borderId="270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180" fontId="4" fillId="0" borderId="271" xfId="0" applyNumberFormat="1" applyFont="1" applyBorder="1" applyAlignment="1">
      <alignment horizontal="center" vertical="center"/>
    </xf>
    <xf numFmtId="180" fontId="4" fillId="0" borderId="272" xfId="0" applyNumberFormat="1" applyFont="1" applyBorder="1" applyAlignment="1">
      <alignment horizontal="center" vertical="center"/>
    </xf>
    <xf numFmtId="172" fontId="1" fillId="0" borderId="272" xfId="0" applyNumberFormat="1" applyFont="1" applyBorder="1" applyAlignment="1">
      <alignment horizontal="left" vertical="center"/>
    </xf>
    <xf numFmtId="172" fontId="1" fillId="0" borderId="270" xfId="0" applyNumberFormat="1" applyFont="1" applyBorder="1" applyAlignment="1">
      <alignment horizontal="left" vertical="center"/>
    </xf>
    <xf numFmtId="177" fontId="4" fillId="0" borderId="271" xfId="0" applyNumberFormat="1" applyFont="1" applyBorder="1" applyAlignment="1">
      <alignment horizontal="center" vertical="center"/>
    </xf>
    <xf numFmtId="177" fontId="4" fillId="0" borderId="272" xfId="0" applyNumberFormat="1" applyFont="1" applyBorder="1" applyAlignment="1">
      <alignment horizontal="center" vertical="center"/>
    </xf>
    <xf numFmtId="16" fontId="10" fillId="0" borderId="0" xfId="0" applyNumberFormat="1" applyFont="1" applyAlignment="1">
      <alignment horizontal="center"/>
    </xf>
    <xf numFmtId="0" fontId="10" fillId="0" borderId="57" xfId="0" applyFont="1" applyBorder="1" applyAlignment="1">
      <alignment horizontal="center" vertical="center"/>
    </xf>
    <xf numFmtId="0" fontId="2" fillId="0" borderId="302" xfId="0" applyFont="1" applyBorder="1" applyAlignment="1">
      <alignment horizontal="center"/>
    </xf>
    <xf numFmtId="0" fontId="2" fillId="0" borderId="290" xfId="0" applyFont="1" applyBorder="1" applyAlignment="1">
      <alignment horizontal="center"/>
    </xf>
    <xf numFmtId="0" fontId="2" fillId="0" borderId="291" xfId="0" applyFont="1" applyBorder="1" applyAlignment="1">
      <alignment horizontal="center"/>
    </xf>
    <xf numFmtId="0" fontId="4" fillId="14" borderId="125" xfId="0" applyFont="1" applyFill="1" applyBorder="1" applyAlignment="1">
      <alignment horizontal="center" vertical="center"/>
    </xf>
    <xf numFmtId="0" fontId="4" fillId="14" borderId="122" xfId="0" applyFont="1" applyFill="1" applyBorder="1" applyAlignment="1">
      <alignment horizontal="center" vertical="center"/>
    </xf>
    <xf numFmtId="0" fontId="4" fillId="14" borderId="123" xfId="0" applyFont="1" applyFill="1" applyBorder="1" applyAlignment="1">
      <alignment horizontal="center" vertical="center"/>
    </xf>
    <xf numFmtId="0" fontId="4" fillId="0" borderId="272" xfId="0" applyFont="1" applyBorder="1" applyAlignment="1">
      <alignment horizontal="center" vertical="center"/>
    </xf>
    <xf numFmtId="0" fontId="4" fillId="0" borderId="270" xfId="0" applyFont="1" applyBorder="1" applyAlignment="1">
      <alignment horizontal="center" vertical="center"/>
    </xf>
    <xf numFmtId="0" fontId="5" fillId="0" borderId="342" xfId="0" applyFont="1" applyBorder="1" applyAlignment="1">
      <alignment horizontal="center" vertical="center"/>
    </xf>
    <xf numFmtId="0" fontId="5" fillId="0" borderId="343" xfId="0" applyFont="1" applyBorder="1" applyAlignment="1">
      <alignment horizontal="center" vertical="center"/>
    </xf>
    <xf numFmtId="0" fontId="5" fillId="0" borderId="344" xfId="0" applyFont="1" applyBorder="1" applyAlignment="1">
      <alignment horizontal="center" vertical="center"/>
    </xf>
    <xf numFmtId="49" fontId="1" fillId="0" borderId="345" xfId="0" applyNumberFormat="1" applyFont="1" applyBorder="1" applyAlignment="1">
      <alignment horizontal="center" vertical="center"/>
    </xf>
    <xf numFmtId="49" fontId="1" fillId="0" borderId="95" xfId="0" applyNumberFormat="1" applyFont="1" applyBorder="1" applyAlignment="1">
      <alignment horizontal="center" vertical="center"/>
    </xf>
    <xf numFmtId="49" fontId="4" fillId="0" borderId="346" xfId="0" applyNumberFormat="1" applyFont="1" applyBorder="1" applyAlignment="1">
      <alignment horizontal="center" vertical="center"/>
    </xf>
    <xf numFmtId="49" fontId="4" fillId="0" borderId="14" xfId="0" applyNumberFormat="1" applyFont="1" applyBorder="1" applyAlignment="1">
      <alignment horizontal="center" vertical="center"/>
    </xf>
    <xf numFmtId="49" fontId="1" fillId="4" borderId="367" xfId="0" applyNumberFormat="1" applyFont="1" applyFill="1" applyBorder="1" applyAlignment="1">
      <alignment horizontal="center" vertical="center"/>
    </xf>
    <xf numFmtId="49" fontId="1" fillId="4" borderId="79" xfId="0" applyNumberFormat="1" applyFont="1" applyFill="1" applyBorder="1" applyAlignment="1">
      <alignment horizontal="center" vertical="center"/>
    </xf>
    <xf numFmtId="49" fontId="1" fillId="4" borderId="368" xfId="0" applyNumberFormat="1" applyFont="1" applyFill="1" applyBorder="1" applyAlignment="1">
      <alignment horizontal="center" vertical="center"/>
    </xf>
    <xf numFmtId="49" fontId="1" fillId="4" borderId="346" xfId="0" applyNumberFormat="1" applyFont="1" applyFill="1" applyBorder="1" applyAlignment="1">
      <alignment horizontal="center" vertical="center"/>
    </xf>
    <xf numFmtId="49" fontId="1" fillId="4" borderId="14" xfId="0" applyNumberFormat="1" applyFont="1" applyFill="1" applyBorder="1" applyAlignment="1">
      <alignment horizontal="center" vertical="center"/>
    </xf>
    <xf numFmtId="49" fontId="1" fillId="4" borderId="15" xfId="0" applyNumberFormat="1" applyFont="1" applyFill="1" applyBorder="1" applyAlignment="1">
      <alignment horizontal="center" vertical="center"/>
    </xf>
    <xf numFmtId="0" fontId="1" fillId="4" borderId="347" xfId="0" applyFont="1" applyFill="1" applyBorder="1" applyAlignment="1">
      <alignment horizontal="center" vertical="center"/>
    </xf>
    <xf numFmtId="0" fontId="1" fillId="4" borderId="96" xfId="0" applyFont="1" applyFill="1" applyBorder="1" applyAlignment="1">
      <alignment horizontal="center" vertical="center"/>
    </xf>
    <xf numFmtId="0" fontId="1" fillId="4" borderId="265" xfId="0" applyFont="1" applyFill="1" applyBorder="1" applyAlignment="1">
      <alignment horizontal="center" vertical="center"/>
    </xf>
    <xf numFmtId="0" fontId="11" fillId="0" borderId="302" xfId="0" applyFont="1" applyBorder="1" applyAlignment="1">
      <alignment horizontal="center"/>
    </xf>
    <xf numFmtId="0" fontId="11" fillId="0" borderId="290" xfId="0" applyFont="1" applyBorder="1" applyAlignment="1">
      <alignment horizontal="center"/>
    </xf>
    <xf numFmtId="0" fontId="11" fillId="0" borderId="291" xfId="0" applyFont="1" applyBorder="1" applyAlignment="1">
      <alignment horizontal="center"/>
    </xf>
    <xf numFmtId="0" fontId="2" fillId="0" borderId="271" xfId="0" applyFont="1" applyBorder="1" applyAlignment="1">
      <alignment horizontal="center"/>
    </xf>
    <xf numFmtId="0" fontId="2" fillId="0" borderId="272" xfId="0" applyFont="1" applyBorder="1" applyAlignment="1">
      <alignment horizontal="center"/>
    </xf>
    <xf numFmtId="0" fontId="2" fillId="0" borderId="270" xfId="0" applyFont="1" applyBorder="1" applyAlignment="1">
      <alignment horizontal="center"/>
    </xf>
    <xf numFmtId="0" fontId="24" fillId="0" borderId="258" xfId="0" applyFont="1" applyBorder="1" applyAlignment="1">
      <alignment horizontal="center"/>
    </xf>
    <xf numFmtId="0" fontId="24" fillId="0" borderId="259" xfId="0" applyFont="1" applyBorder="1" applyAlignment="1">
      <alignment horizontal="center"/>
    </xf>
    <xf numFmtId="0" fontId="12" fillId="0" borderId="38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39" xfId="0" applyFont="1" applyBorder="1" applyAlignment="1">
      <alignment horizontal="center"/>
    </xf>
    <xf numFmtId="0" fontId="24" fillId="0" borderId="276" xfId="0" applyFont="1" applyBorder="1" applyAlignment="1">
      <alignment horizontal="center" vertical="center"/>
    </xf>
    <xf numFmtId="0" fontId="24" fillId="0" borderId="277" xfId="0" applyFont="1" applyBorder="1" applyAlignment="1">
      <alignment horizontal="center" vertical="center"/>
    </xf>
    <xf numFmtId="0" fontId="24" fillId="0" borderId="278" xfId="0" applyFont="1" applyBorder="1" applyAlignment="1">
      <alignment horizontal="center" vertical="center"/>
    </xf>
    <xf numFmtId="0" fontId="2" fillId="0" borderId="154" xfId="0" applyFont="1" applyBorder="1" applyAlignment="1">
      <alignment horizontal="center" vertical="center"/>
    </xf>
    <xf numFmtId="0" fontId="2" fillId="0" borderId="262" xfId="0" applyFont="1" applyBorder="1" applyAlignment="1">
      <alignment horizontal="center" vertical="center"/>
    </xf>
    <xf numFmtId="0" fontId="24" fillId="0" borderId="258" xfId="0" applyFont="1" applyBorder="1" applyAlignment="1">
      <alignment horizontal="center" vertical="center"/>
    </xf>
    <xf numFmtId="0" fontId="24" fillId="0" borderId="259" xfId="0" applyFont="1" applyBorder="1" applyAlignment="1">
      <alignment horizontal="center" vertical="center"/>
    </xf>
    <xf numFmtId="0" fontId="1" fillId="0" borderId="154" xfId="0" applyFont="1" applyBorder="1" applyAlignment="1">
      <alignment horizontal="center"/>
    </xf>
    <xf numFmtId="0" fontId="1" fillId="0" borderId="66" xfId="0" applyFont="1" applyBorder="1" applyAlignment="1">
      <alignment horizontal="center"/>
    </xf>
    <xf numFmtId="0" fontId="1" fillId="0" borderId="67" xfId="0" applyFont="1" applyBorder="1" applyAlignment="1">
      <alignment horizontal="center"/>
    </xf>
    <xf numFmtId="0" fontId="45" fillId="0" borderId="375" xfId="0" applyFont="1" applyBorder="1" applyAlignment="1">
      <alignment horizontal="center"/>
    </xf>
    <xf numFmtId="0" fontId="45" fillId="0" borderId="321" xfId="0" applyFont="1" applyBorder="1" applyAlignment="1">
      <alignment horizontal="center"/>
    </xf>
    <xf numFmtId="0" fontId="45" fillId="0" borderId="376" xfId="0" applyFont="1" applyBorder="1" applyAlignment="1">
      <alignment horizontal="center"/>
    </xf>
    <xf numFmtId="0" fontId="5" fillId="0" borderId="285" xfId="0" applyFont="1" applyBorder="1" applyAlignment="1">
      <alignment horizontal="center"/>
    </xf>
    <xf numFmtId="0" fontId="5" fillId="0" borderId="286" xfId="0" applyFont="1" applyBorder="1" applyAlignment="1">
      <alignment horizontal="center"/>
    </xf>
    <xf numFmtId="0" fontId="5" fillId="0" borderId="288" xfId="0" applyFont="1" applyBorder="1" applyAlignment="1">
      <alignment horizontal="center"/>
    </xf>
    <xf numFmtId="14" fontId="1" fillId="0" borderId="113" xfId="0" applyNumberFormat="1" applyFont="1" applyBorder="1" applyAlignment="1">
      <alignment horizontal="center" vertical="center"/>
    </xf>
    <xf numFmtId="14" fontId="1" fillId="0" borderId="127" xfId="0" applyNumberFormat="1" applyFont="1" applyBorder="1" applyAlignment="1">
      <alignment horizontal="center" vertical="center"/>
    </xf>
    <xf numFmtId="0" fontId="1" fillId="0" borderId="138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107" xfId="0" applyFont="1" applyBorder="1" applyAlignment="1">
      <alignment horizontal="center" vertical="center"/>
    </xf>
    <xf numFmtId="0" fontId="1" fillId="0" borderId="139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0" borderId="138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107" xfId="0" applyFont="1" applyBorder="1" applyAlignment="1">
      <alignment horizontal="center"/>
    </xf>
    <xf numFmtId="0" fontId="1" fillId="0" borderId="138" xfId="0" applyFont="1" applyBorder="1" applyAlignment="1">
      <alignment horizontal="center" vertical="center" wrapText="1"/>
    </xf>
    <xf numFmtId="0" fontId="5" fillId="0" borderId="285" xfId="0" applyFont="1" applyBorder="1" applyAlignment="1">
      <alignment horizontal="center" vertical="center"/>
    </xf>
    <xf numFmtId="0" fontId="5" fillId="0" borderId="286" xfId="0" applyFont="1" applyBorder="1" applyAlignment="1">
      <alignment horizontal="center" vertical="center"/>
    </xf>
    <xf numFmtId="0" fontId="5" fillId="0" borderId="288" xfId="0" applyFont="1" applyBorder="1" applyAlignment="1">
      <alignment horizontal="center" vertical="center"/>
    </xf>
    <xf numFmtId="0" fontId="1" fillId="0" borderId="113" xfId="0" applyFont="1" applyBorder="1" applyAlignment="1">
      <alignment horizontal="center" vertical="center"/>
    </xf>
    <xf numFmtId="0" fontId="1" fillId="0" borderId="127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107" xfId="0" applyFont="1" applyBorder="1" applyAlignment="1">
      <alignment horizontal="center" vertical="center" wrapText="1"/>
    </xf>
    <xf numFmtId="0" fontId="1" fillId="0" borderId="139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139" xfId="0" applyFont="1" applyBorder="1" applyAlignment="1">
      <alignment horizontal="center" vertical="top"/>
    </xf>
    <xf numFmtId="0" fontId="1" fillId="0" borderId="26" xfId="0" applyFont="1" applyBorder="1" applyAlignment="1">
      <alignment horizontal="center" vertical="top"/>
    </xf>
    <xf numFmtId="0" fontId="1" fillId="0" borderId="27" xfId="0" applyFont="1" applyBorder="1" applyAlignment="1">
      <alignment horizontal="center" vertical="top"/>
    </xf>
    <xf numFmtId="0" fontId="1" fillId="0" borderId="138" xfId="0" applyFont="1" applyBorder="1" applyAlignment="1">
      <alignment horizontal="center" vertical="top"/>
    </xf>
    <xf numFmtId="0" fontId="1" fillId="0" borderId="17" xfId="0" applyFont="1" applyBorder="1" applyAlignment="1">
      <alignment horizontal="center" vertical="top"/>
    </xf>
    <xf numFmtId="0" fontId="1" fillId="0" borderId="107" xfId="0" applyFont="1" applyBorder="1" applyAlignment="1">
      <alignment horizontal="center" vertical="top"/>
    </xf>
    <xf numFmtId="0" fontId="1" fillId="0" borderId="97" xfId="0" applyFont="1" applyBorder="1" applyAlignment="1">
      <alignment horizontal="center" vertical="center"/>
    </xf>
    <xf numFmtId="0" fontId="1" fillId="0" borderId="125" xfId="0" applyFont="1" applyBorder="1" applyAlignment="1">
      <alignment horizontal="center" vertical="center"/>
    </xf>
    <xf numFmtId="0" fontId="5" fillId="0" borderId="283" xfId="0" applyFont="1" applyBorder="1" applyAlignment="1">
      <alignment horizontal="center" vertical="center"/>
    </xf>
    <xf numFmtId="0" fontId="5" fillId="0" borderId="281" xfId="0" applyFont="1" applyBorder="1" applyAlignment="1">
      <alignment horizontal="center" vertical="center"/>
    </xf>
    <xf numFmtId="0" fontId="5" fillId="0" borderId="282" xfId="0" applyFont="1" applyBorder="1" applyAlignment="1">
      <alignment horizontal="center" vertical="center"/>
    </xf>
    <xf numFmtId="0" fontId="1" fillId="0" borderId="122" xfId="0" applyFont="1" applyBorder="1" applyAlignment="1">
      <alignment horizontal="center" vertical="center"/>
    </xf>
    <xf numFmtId="0" fontId="1" fillId="0" borderId="123" xfId="0" applyFont="1" applyBorder="1" applyAlignment="1">
      <alignment horizontal="center" vertical="center"/>
    </xf>
    <xf numFmtId="0" fontId="1" fillId="0" borderId="85" xfId="0" applyFont="1" applyBorder="1" applyAlignment="1">
      <alignment horizontal="center" vertical="center"/>
    </xf>
    <xf numFmtId="0" fontId="1" fillId="0" borderId="98" xfId="0" applyFont="1" applyBorder="1" applyAlignment="1">
      <alignment horizontal="center" vertical="center"/>
    </xf>
    <xf numFmtId="0" fontId="24" fillId="0" borderId="286" xfId="0" applyFont="1" applyBorder="1" applyAlignment="1">
      <alignment horizontal="center"/>
    </xf>
    <xf numFmtId="0" fontId="12" fillId="0" borderId="276" xfId="0" applyFont="1" applyBorder="1" applyAlignment="1">
      <alignment horizontal="center" vertical="center"/>
    </xf>
    <xf numFmtId="0" fontId="12" fillId="0" borderId="277" xfId="0" applyFont="1" applyBorder="1" applyAlignment="1">
      <alignment horizontal="center" vertical="center"/>
    </xf>
    <xf numFmtId="0" fontId="12" fillId="0" borderId="278" xfId="0" applyFont="1" applyBorder="1" applyAlignment="1">
      <alignment horizontal="center" vertical="center"/>
    </xf>
    <xf numFmtId="0" fontId="12" fillId="0" borderId="38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39" xfId="0" applyFont="1" applyBorder="1" applyAlignment="1">
      <alignment horizontal="center" vertical="center"/>
    </xf>
    <xf numFmtId="0" fontId="10" fillId="0" borderId="287" xfId="0" applyFont="1" applyBorder="1" applyAlignment="1">
      <alignment horizontal="center"/>
    </xf>
    <xf numFmtId="0" fontId="10" fillId="0" borderId="278" xfId="0" applyFont="1" applyBorder="1" applyAlignment="1">
      <alignment horizontal="center"/>
    </xf>
    <xf numFmtId="0" fontId="10" fillId="0" borderId="57" xfId="0" applyFont="1" applyBorder="1" applyAlignment="1">
      <alignment horizontal="center"/>
    </xf>
    <xf numFmtId="0" fontId="10" fillId="0" borderId="122" xfId="0" applyFont="1" applyBorder="1" applyAlignment="1">
      <alignment horizontal="center"/>
    </xf>
    <xf numFmtId="0" fontId="10" fillId="0" borderId="123" xfId="0" applyFont="1" applyBorder="1" applyAlignment="1">
      <alignment horizontal="center"/>
    </xf>
    <xf numFmtId="0" fontId="24" fillId="0" borderId="139" xfId="0" applyFont="1" applyBorder="1" applyAlignment="1">
      <alignment horizontal="center"/>
    </xf>
    <xf numFmtId="0" fontId="24" fillId="0" borderId="289" xfId="0" applyFont="1" applyBorder="1" applyAlignment="1">
      <alignment horizontal="center"/>
    </xf>
    <xf numFmtId="0" fontId="24" fillId="0" borderId="263" xfId="0" applyFont="1" applyBorder="1" applyAlignment="1">
      <alignment horizontal="center"/>
    </xf>
    <xf numFmtId="0" fontId="24" fillId="0" borderId="264" xfId="0" applyFont="1" applyBorder="1" applyAlignment="1">
      <alignment horizontal="center"/>
    </xf>
    <xf numFmtId="0" fontId="24" fillId="0" borderId="263" xfId="0" applyFont="1" applyBorder="1" applyAlignment="1">
      <alignment horizontal="center" vertical="center"/>
    </xf>
    <xf numFmtId="0" fontId="24" fillId="0" borderId="264" xfId="0" applyFont="1" applyBorder="1" applyAlignment="1">
      <alignment horizontal="center" vertical="center"/>
    </xf>
    <xf numFmtId="0" fontId="24" fillId="0" borderId="260" xfId="0" applyFont="1" applyBorder="1" applyAlignment="1">
      <alignment horizontal="center" vertical="center"/>
    </xf>
    <xf numFmtId="0" fontId="24" fillId="0" borderId="261" xfId="0" applyFont="1" applyBorder="1" applyAlignment="1">
      <alignment horizontal="center" vertical="center"/>
    </xf>
    <xf numFmtId="0" fontId="24" fillId="0" borderId="260" xfId="0" applyFont="1" applyBorder="1" applyAlignment="1">
      <alignment horizontal="center"/>
    </xf>
    <xf numFmtId="0" fontId="24" fillId="0" borderId="261" xfId="0" applyFont="1" applyBorder="1" applyAlignment="1">
      <alignment horizontal="center"/>
    </xf>
    <xf numFmtId="0" fontId="5" fillId="0" borderId="12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1" fillId="4" borderId="358" xfId="0" applyFont="1" applyFill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0" fontId="1" fillId="4" borderId="354" xfId="0" applyFont="1" applyFill="1" applyBorder="1" applyAlignment="1">
      <alignment horizontal="center" vertical="center"/>
    </xf>
    <xf numFmtId="0" fontId="1" fillId="4" borderId="357" xfId="0" applyFont="1" applyFill="1" applyBorder="1" applyAlignment="1">
      <alignment horizontal="center" vertical="center"/>
    </xf>
    <xf numFmtId="0" fontId="1" fillId="4" borderId="356" xfId="0" applyFont="1" applyFill="1" applyBorder="1" applyAlignment="1">
      <alignment horizontal="center" vertical="center"/>
    </xf>
    <xf numFmtId="49" fontId="1" fillId="0" borderId="350" xfId="0" applyNumberFormat="1" applyFont="1" applyBorder="1" applyAlignment="1">
      <alignment horizontal="center" vertical="center"/>
    </xf>
    <xf numFmtId="49" fontId="4" fillId="0" borderId="351" xfId="0" applyNumberFormat="1" applyFont="1" applyBorder="1" applyAlignment="1">
      <alignment horizontal="center" vertical="center"/>
    </xf>
    <xf numFmtId="49" fontId="1" fillId="4" borderId="359" xfId="0" applyNumberFormat="1" applyFont="1" applyFill="1" applyBorder="1" applyAlignment="1">
      <alignment horizontal="center" vertical="center"/>
    </xf>
    <xf numFmtId="49" fontId="1" fillId="4" borderId="351" xfId="0" applyNumberFormat="1" applyFont="1" applyFill="1" applyBorder="1" applyAlignment="1">
      <alignment horizontal="center" vertical="center"/>
    </xf>
    <xf numFmtId="49" fontId="1" fillId="0" borderId="354" xfId="0" applyNumberFormat="1" applyFont="1" applyBorder="1" applyAlignment="1">
      <alignment horizontal="center" vertical="center"/>
    </xf>
    <xf numFmtId="49" fontId="1" fillId="0" borderId="357" xfId="0" applyNumberFormat="1" applyFont="1" applyBorder="1" applyAlignment="1">
      <alignment horizontal="center" vertical="center"/>
    </xf>
    <xf numFmtId="49" fontId="4" fillId="0" borderId="357" xfId="0" applyNumberFormat="1" applyFont="1" applyBorder="1" applyAlignment="1">
      <alignment horizontal="center" vertical="center"/>
    </xf>
    <xf numFmtId="49" fontId="1" fillId="4" borderId="363" xfId="0" applyNumberFormat="1" applyFont="1" applyFill="1" applyBorder="1" applyAlignment="1">
      <alignment horizontal="center" vertical="center"/>
    </xf>
    <xf numFmtId="49" fontId="1" fillId="4" borderId="364" xfId="0" applyNumberFormat="1" applyFont="1" applyFill="1" applyBorder="1" applyAlignment="1">
      <alignment horizontal="center" vertical="center"/>
    </xf>
    <xf numFmtId="49" fontId="1" fillId="4" borderId="341" xfId="0" applyNumberFormat="1" applyFont="1" applyFill="1" applyBorder="1" applyAlignment="1">
      <alignment horizontal="center" vertical="center"/>
    </xf>
    <xf numFmtId="49" fontId="1" fillId="4" borderId="354" xfId="0" applyNumberFormat="1" applyFont="1" applyFill="1" applyBorder="1" applyAlignment="1">
      <alignment horizontal="center" vertical="center"/>
    </xf>
    <xf numFmtId="49" fontId="1" fillId="4" borderId="357" xfId="0" applyNumberFormat="1" applyFont="1" applyFill="1" applyBorder="1" applyAlignment="1">
      <alignment horizontal="center" vertical="center"/>
    </xf>
    <xf numFmtId="49" fontId="1" fillId="4" borderId="356" xfId="0" applyNumberFormat="1" applyFont="1" applyFill="1" applyBorder="1" applyAlignment="1">
      <alignment horizontal="center" vertical="center"/>
    </xf>
    <xf numFmtId="0" fontId="0" fillId="0" borderId="171" xfId="0" applyBorder="1" applyAlignment="1">
      <alignment horizontal="center" vertical="center"/>
    </xf>
    <xf numFmtId="0" fontId="0" fillId="0" borderId="173" xfId="0" applyBorder="1" applyAlignment="1">
      <alignment horizontal="center" vertical="center"/>
    </xf>
    <xf numFmtId="0" fontId="0" fillId="10" borderId="170" xfId="0" applyFill="1" applyBorder="1" applyAlignment="1">
      <alignment horizontal="center" vertical="center"/>
    </xf>
    <xf numFmtId="0" fontId="0" fillId="10" borderId="171" xfId="0" applyFill="1" applyBorder="1" applyAlignment="1">
      <alignment horizontal="center" vertical="center"/>
    </xf>
    <xf numFmtId="0" fontId="0" fillId="9" borderId="171" xfId="0" applyFill="1" applyBorder="1" applyAlignment="1">
      <alignment horizontal="center" vertical="center"/>
    </xf>
    <xf numFmtId="0" fontId="0" fillId="9" borderId="172" xfId="0" applyFill="1" applyBorder="1" applyAlignment="1">
      <alignment horizontal="center" vertical="center"/>
    </xf>
    <xf numFmtId="0" fontId="0" fillId="9" borderId="173" xfId="0" applyFill="1" applyBorder="1" applyAlignment="1">
      <alignment horizontal="center" vertical="center"/>
    </xf>
    <xf numFmtId="0" fontId="0" fillId="0" borderId="170" xfId="0" applyBorder="1" applyAlignment="1">
      <alignment horizontal="center" vertical="center"/>
    </xf>
    <xf numFmtId="0" fontId="42" fillId="0" borderId="72" xfId="0" applyFont="1" applyBorder="1" applyAlignment="1">
      <alignment horizontal="center"/>
    </xf>
    <xf numFmtId="0" fontId="42" fillId="0" borderId="58" xfId="0" applyFont="1" applyBorder="1" applyAlignment="1">
      <alignment horizontal="center"/>
    </xf>
    <xf numFmtId="0" fontId="42" fillId="0" borderId="73" xfId="0" applyFont="1" applyBorder="1" applyAlignment="1">
      <alignment horizontal="center"/>
    </xf>
    <xf numFmtId="0" fontId="31" fillId="7" borderId="74" xfId="0" applyFont="1" applyFill="1" applyBorder="1" applyAlignment="1">
      <alignment horizontal="center" vertical="center"/>
    </xf>
    <xf numFmtId="0" fontId="31" fillId="7" borderId="0" xfId="0" applyFont="1" applyFill="1" applyAlignment="1">
      <alignment horizontal="center" vertical="center"/>
    </xf>
    <xf numFmtId="0" fontId="31" fillId="7" borderId="75" xfId="0" applyFont="1" applyFill="1" applyBorder="1" applyAlignment="1">
      <alignment horizontal="center" vertical="center"/>
    </xf>
    <xf numFmtId="0" fontId="31" fillId="7" borderId="159" xfId="0" applyFont="1" applyFill="1" applyBorder="1" applyAlignment="1">
      <alignment horizontal="center" vertical="center"/>
    </xf>
    <xf numFmtId="0" fontId="31" fillId="7" borderId="3" xfId="0" applyFont="1" applyFill="1" applyBorder="1" applyAlignment="1">
      <alignment horizontal="center" vertical="center"/>
    </xf>
    <xf numFmtId="0" fontId="31" fillId="7" borderId="160" xfId="0" applyFont="1" applyFill="1" applyBorder="1" applyAlignment="1">
      <alignment horizontal="center" vertical="center"/>
    </xf>
    <xf numFmtId="0" fontId="31" fillId="0" borderId="165" xfId="0" applyFont="1" applyBorder="1" applyAlignment="1">
      <alignment horizontal="center"/>
    </xf>
    <xf numFmtId="0" fontId="31" fillId="0" borderId="166" xfId="0" applyFont="1" applyBorder="1" applyAlignment="1">
      <alignment horizontal="center"/>
    </xf>
    <xf numFmtId="0" fontId="31" fillId="0" borderId="174" xfId="0" applyFont="1" applyBorder="1" applyAlignment="1">
      <alignment horizontal="center"/>
    </xf>
    <xf numFmtId="0" fontId="0" fillId="10" borderId="167" xfId="0" applyFill="1" applyBorder="1" applyAlignment="1">
      <alignment horizontal="center" vertical="center"/>
    </xf>
    <xf numFmtId="0" fontId="0" fillId="10" borderId="168" xfId="0" applyFill="1" applyBorder="1" applyAlignment="1">
      <alignment horizontal="center" vertical="center"/>
    </xf>
    <xf numFmtId="0" fontId="0" fillId="9" borderId="168" xfId="0" applyFill="1" applyBorder="1" applyAlignment="1">
      <alignment horizontal="center" vertical="center"/>
    </xf>
    <xf numFmtId="0" fontId="0" fillId="9" borderId="169" xfId="0" applyFill="1" applyBorder="1" applyAlignment="1">
      <alignment horizontal="center" vertical="center"/>
    </xf>
    <xf numFmtId="0" fontId="0" fillId="0" borderId="74" xfId="0" applyBorder="1" applyAlignment="1">
      <alignment horizontal="center"/>
    </xf>
    <xf numFmtId="0" fontId="0" fillId="0" borderId="75" xfId="0" applyBorder="1" applyAlignment="1">
      <alignment horizontal="center"/>
    </xf>
    <xf numFmtId="0" fontId="0" fillId="9" borderId="167" xfId="0" applyFill="1" applyBorder="1" applyAlignment="1">
      <alignment horizontal="center" vertical="center"/>
    </xf>
    <xf numFmtId="0" fontId="0" fillId="11" borderId="168" xfId="0" applyFill="1" applyBorder="1" applyAlignment="1">
      <alignment horizontal="center" vertical="center"/>
    </xf>
    <xf numFmtId="0" fontId="0" fillId="11" borderId="169" xfId="0" applyFill="1" applyBorder="1" applyAlignment="1">
      <alignment horizontal="center" vertical="center"/>
    </xf>
    <xf numFmtId="0" fontId="0" fillId="9" borderId="170" xfId="0" applyFill="1" applyBorder="1" applyAlignment="1">
      <alignment horizontal="center" vertical="center"/>
    </xf>
    <xf numFmtId="0" fontId="0" fillId="10" borderId="172" xfId="0" applyFill="1" applyBorder="1" applyAlignment="1">
      <alignment horizontal="center" vertical="center"/>
    </xf>
    <xf numFmtId="0" fontId="0" fillId="10" borderId="173" xfId="0" applyFill="1" applyBorder="1" applyAlignment="1">
      <alignment horizontal="center" vertical="center"/>
    </xf>
    <xf numFmtId="0" fontId="0" fillId="16" borderId="167" xfId="0" applyFill="1" applyBorder="1" applyAlignment="1">
      <alignment horizontal="center" vertical="center"/>
    </xf>
    <xf numFmtId="0" fontId="0" fillId="16" borderId="168" xfId="0" applyFill="1" applyBorder="1" applyAlignment="1">
      <alignment horizontal="center" vertical="center"/>
    </xf>
    <xf numFmtId="0" fontId="0" fillId="15" borderId="171" xfId="0" applyFill="1" applyBorder="1" applyAlignment="1">
      <alignment horizontal="center" vertical="center"/>
    </xf>
    <xf numFmtId="0" fontId="0" fillId="15" borderId="172" xfId="0" applyFill="1" applyBorder="1" applyAlignment="1">
      <alignment horizontal="center" vertical="center"/>
    </xf>
    <xf numFmtId="0" fontId="0" fillId="7" borderId="167" xfId="0" applyFill="1" applyBorder="1" applyAlignment="1">
      <alignment horizontal="center" vertical="center"/>
    </xf>
    <xf numFmtId="0" fontId="0" fillId="7" borderId="168" xfId="0" applyFill="1" applyBorder="1" applyAlignment="1">
      <alignment horizontal="center" vertical="center"/>
    </xf>
    <xf numFmtId="0" fontId="0" fillId="7" borderId="169" xfId="0" applyFill="1" applyBorder="1" applyAlignment="1">
      <alignment horizontal="center" vertical="center"/>
    </xf>
    <xf numFmtId="0" fontId="0" fillId="7" borderId="170" xfId="0" applyFill="1" applyBorder="1" applyAlignment="1">
      <alignment horizontal="center" vertical="center"/>
    </xf>
    <xf numFmtId="0" fontId="0" fillId="7" borderId="171" xfId="0" applyFill="1" applyBorder="1" applyAlignment="1">
      <alignment horizontal="center" vertical="center"/>
    </xf>
    <xf numFmtId="0" fontId="0" fillId="7" borderId="173" xfId="0" applyFill="1" applyBorder="1" applyAlignment="1">
      <alignment horizontal="center" vertical="center"/>
    </xf>
    <xf numFmtId="0" fontId="31" fillId="0" borderId="237" xfId="0" applyFont="1" applyBorder="1" applyAlignment="1">
      <alignment horizontal="center"/>
    </xf>
    <xf numFmtId="0" fontId="31" fillId="0" borderId="238" xfId="0" applyFont="1" applyBorder="1" applyAlignment="1">
      <alignment horizontal="center"/>
    </xf>
    <xf numFmtId="0" fontId="31" fillId="0" borderId="273" xfId="0" applyFont="1" applyBorder="1" applyAlignment="1">
      <alignment horizontal="center"/>
    </xf>
    <xf numFmtId="0" fontId="0" fillId="15" borderId="170" xfId="0" applyFill="1" applyBorder="1" applyAlignment="1">
      <alignment horizontal="center" vertical="center"/>
    </xf>
    <xf numFmtId="0" fontId="0" fillId="7" borderId="172" xfId="0" applyFill="1" applyBorder="1" applyAlignment="1">
      <alignment horizontal="center" vertical="center"/>
    </xf>
    <xf numFmtId="0" fontId="31" fillId="0" borderId="334" xfId="0" applyFont="1" applyBorder="1" applyAlignment="1">
      <alignment horizontal="center"/>
    </xf>
    <xf numFmtId="0" fontId="31" fillId="0" borderId="335" xfId="0" applyFont="1" applyBorder="1" applyAlignment="1">
      <alignment horizontal="center"/>
    </xf>
    <xf numFmtId="0" fontId="31" fillId="0" borderId="336" xfId="0" applyFont="1" applyBorder="1" applyAlignment="1">
      <alignment horizontal="center"/>
    </xf>
    <xf numFmtId="0" fontId="0" fillId="0" borderId="201" xfId="0" applyBorder="1" applyAlignment="1">
      <alignment horizontal="center" vertical="center"/>
    </xf>
    <xf numFmtId="0" fontId="0" fillId="16" borderId="170" xfId="0" applyFill="1" applyBorder="1" applyAlignment="1">
      <alignment horizontal="center" vertical="center"/>
    </xf>
    <xf numFmtId="0" fontId="0" fillId="16" borderId="171" xfId="0" applyFill="1" applyBorder="1" applyAlignment="1">
      <alignment horizontal="center" vertical="center"/>
    </xf>
    <xf numFmtId="0" fontId="0" fillId="15" borderId="167" xfId="0" applyFill="1" applyBorder="1" applyAlignment="1">
      <alignment horizontal="center" vertical="center"/>
    </xf>
    <xf numFmtId="0" fontId="0" fillId="15" borderId="168" xfId="0" applyFill="1" applyBorder="1" applyAlignment="1">
      <alignment horizontal="center" vertical="center"/>
    </xf>
    <xf numFmtId="0" fontId="0" fillId="16" borderId="172" xfId="0" applyFill="1" applyBorder="1" applyAlignment="1">
      <alignment horizontal="center" vertical="center"/>
    </xf>
    <xf numFmtId="0" fontId="0" fillId="15" borderId="169" xfId="0" applyFill="1" applyBorder="1" applyAlignment="1">
      <alignment horizontal="center" vertical="center"/>
    </xf>
    <xf numFmtId="0" fontId="0" fillId="0" borderId="203" xfId="0" applyBorder="1" applyAlignment="1">
      <alignment horizontal="center" vertical="center"/>
    </xf>
    <xf numFmtId="0" fontId="0" fillId="0" borderId="202" xfId="0" applyBorder="1" applyAlignment="1">
      <alignment horizontal="center" vertical="center"/>
    </xf>
    <xf numFmtId="0" fontId="0" fillId="0" borderId="204" xfId="0" applyBorder="1" applyAlignment="1">
      <alignment horizontal="center" vertical="center"/>
    </xf>
    <xf numFmtId="0" fontId="10" fillId="15" borderId="170" xfId="0" applyFont="1" applyFill="1" applyBorder="1" applyAlignment="1">
      <alignment horizontal="center" vertical="center"/>
    </xf>
    <xf numFmtId="0" fontId="10" fillId="16" borderId="170" xfId="0" applyFont="1" applyFill="1" applyBorder="1" applyAlignment="1">
      <alignment horizontal="center" vertical="center"/>
    </xf>
    <xf numFmtId="0" fontId="51" fillId="7" borderId="159" xfId="0" applyFont="1" applyFill="1" applyBorder="1" applyAlignment="1">
      <alignment horizontal="center" vertical="center"/>
    </xf>
    <xf numFmtId="0" fontId="51" fillId="7" borderId="3" xfId="0" applyFont="1" applyFill="1" applyBorder="1" applyAlignment="1">
      <alignment horizontal="center" vertical="center"/>
    </xf>
    <xf numFmtId="0" fontId="51" fillId="7" borderId="160" xfId="0" applyFont="1" applyFill="1" applyBorder="1" applyAlignment="1">
      <alignment horizontal="center" vertical="center"/>
    </xf>
    <xf numFmtId="0" fontId="0" fillId="0" borderId="114" xfId="0" applyBorder="1" applyAlignment="1">
      <alignment horizontal="center"/>
    </xf>
    <xf numFmtId="0" fontId="0" fillId="0" borderId="91" xfId="0" applyBorder="1" applyAlignment="1">
      <alignment horizontal="center"/>
    </xf>
    <xf numFmtId="0" fontId="10" fillId="16" borderId="167" xfId="0" applyFont="1" applyFill="1" applyBorder="1" applyAlignment="1">
      <alignment horizontal="center" vertical="center"/>
    </xf>
    <xf numFmtId="0" fontId="0" fillId="11" borderId="170" xfId="0" applyFill="1" applyBorder="1" applyAlignment="1">
      <alignment horizontal="center" vertical="center"/>
    </xf>
    <xf numFmtId="0" fontId="0" fillId="11" borderId="171" xfId="0" applyFill="1" applyBorder="1" applyAlignment="1">
      <alignment horizontal="center" vertical="center"/>
    </xf>
    <xf numFmtId="0" fontId="0" fillId="11" borderId="172" xfId="0" applyFill="1" applyBorder="1" applyAlignment="1">
      <alignment horizontal="center" vertical="center"/>
    </xf>
    <xf numFmtId="0" fontId="51" fillId="7" borderId="74" xfId="0" applyFont="1" applyFill="1" applyBorder="1" applyAlignment="1">
      <alignment horizontal="center" vertical="center"/>
    </xf>
    <xf numFmtId="0" fontId="51" fillId="7" borderId="0" xfId="0" applyFont="1" applyFill="1" applyAlignment="1">
      <alignment horizontal="center" vertical="center"/>
    </xf>
    <xf numFmtId="0" fontId="51" fillId="7" borderId="75" xfId="0" applyFont="1" applyFill="1" applyBorder="1" applyAlignment="1">
      <alignment horizontal="center" vertical="center"/>
    </xf>
    <xf numFmtId="0" fontId="0" fillId="9" borderId="24" xfId="0" applyFill="1" applyBorder="1" applyAlignment="1">
      <alignment horizontal="center" vertical="center"/>
    </xf>
    <xf numFmtId="0" fontId="0" fillId="9" borderId="26" xfId="0" applyFill="1" applyBorder="1" applyAlignment="1">
      <alignment horizontal="center" vertical="center"/>
    </xf>
    <xf numFmtId="0" fontId="0" fillId="9" borderId="249" xfId="0" applyFill="1" applyBorder="1" applyAlignment="1">
      <alignment horizontal="center" vertical="center"/>
    </xf>
    <xf numFmtId="0" fontId="0" fillId="11" borderId="248" xfId="0" applyFill="1" applyBorder="1" applyAlignment="1">
      <alignment horizontal="center" vertical="center"/>
    </xf>
    <xf numFmtId="0" fontId="0" fillId="11" borderId="166" xfId="0" applyFill="1" applyBorder="1" applyAlignment="1">
      <alignment horizontal="center" vertical="center"/>
    </xf>
    <xf numFmtId="0" fontId="0" fillId="11" borderId="174" xfId="0" applyFill="1" applyBorder="1" applyAlignment="1">
      <alignment horizontal="center" vertical="center"/>
    </xf>
    <xf numFmtId="0" fontId="0" fillId="9" borderId="248" xfId="0" applyFill="1" applyBorder="1" applyAlignment="1">
      <alignment horizontal="center" vertical="center"/>
    </xf>
    <xf numFmtId="0" fontId="0" fillId="9" borderId="166" xfId="0" applyFill="1" applyBorder="1" applyAlignment="1">
      <alignment horizontal="center" vertical="center"/>
    </xf>
    <xf numFmtId="0" fontId="0" fillId="9" borderId="174" xfId="0" applyFill="1" applyBorder="1" applyAlignment="1">
      <alignment horizontal="center" vertical="center"/>
    </xf>
    <xf numFmtId="0" fontId="0" fillId="10" borderId="169" xfId="0" applyFill="1" applyBorder="1" applyAlignment="1">
      <alignment horizontal="center" vertical="center"/>
    </xf>
    <xf numFmtId="0" fontId="0" fillId="10" borderId="248" xfId="0" applyFill="1" applyBorder="1" applyAlignment="1">
      <alignment horizontal="center" vertical="center"/>
    </xf>
    <xf numFmtId="0" fontId="0" fillId="10" borderId="166" xfId="0" applyFill="1" applyBorder="1" applyAlignment="1">
      <alignment horizontal="center" vertical="center"/>
    </xf>
    <xf numFmtId="0" fontId="0" fillId="10" borderId="174" xfId="0" applyFill="1" applyBorder="1" applyAlignment="1">
      <alignment horizontal="center" vertical="center"/>
    </xf>
    <xf numFmtId="0" fontId="42" fillId="0" borderId="72" xfId="0" applyFont="1" applyBorder="1" applyAlignment="1">
      <alignment horizontal="center" vertical="center"/>
    </xf>
    <xf numFmtId="0" fontId="42" fillId="0" borderId="58" xfId="0" applyFont="1" applyBorder="1" applyAlignment="1">
      <alignment horizontal="center" vertical="center"/>
    </xf>
    <xf numFmtId="0" fontId="42" fillId="0" borderId="73" xfId="0" applyFont="1" applyBorder="1" applyAlignment="1">
      <alignment horizontal="center" vertical="center"/>
    </xf>
    <xf numFmtId="0" fontId="0" fillId="15" borderId="173" xfId="0" applyFill="1" applyBorder="1" applyAlignment="1">
      <alignment horizontal="center" vertical="center"/>
    </xf>
    <xf numFmtId="0" fontId="0" fillId="16" borderId="173" xfId="0" applyFill="1" applyBorder="1" applyAlignment="1">
      <alignment horizontal="center" vertical="center"/>
    </xf>
    <xf numFmtId="0" fontId="0" fillId="7" borderId="248" xfId="0" applyFill="1" applyBorder="1" applyAlignment="1">
      <alignment horizontal="center" vertical="center"/>
    </xf>
    <xf numFmtId="0" fontId="0" fillId="7" borderId="166" xfId="0" applyFill="1" applyBorder="1" applyAlignment="1">
      <alignment horizontal="center" vertical="center"/>
    </xf>
    <xf numFmtId="0" fontId="0" fillId="7" borderId="174" xfId="0" applyFill="1" applyBorder="1" applyAlignment="1">
      <alignment horizontal="center" vertical="center"/>
    </xf>
    <xf numFmtId="0" fontId="0" fillId="7" borderId="242" xfId="0" applyFill="1" applyBorder="1" applyAlignment="1">
      <alignment horizontal="center" vertical="center"/>
    </xf>
    <xf numFmtId="0" fontId="0" fillId="7" borderId="240" xfId="0" applyFill="1" applyBorder="1" applyAlignment="1">
      <alignment horizontal="center" vertical="center"/>
    </xf>
    <xf numFmtId="0" fontId="0" fillId="7" borderId="243" xfId="0" applyFill="1" applyBorder="1" applyAlignment="1">
      <alignment horizontal="center" vertical="center"/>
    </xf>
    <xf numFmtId="0" fontId="0" fillId="7" borderId="239" xfId="0" applyFill="1" applyBorder="1" applyAlignment="1">
      <alignment horizontal="center" vertical="center"/>
    </xf>
    <xf numFmtId="0" fontId="0" fillId="7" borderId="241" xfId="0" applyFill="1" applyBorder="1" applyAlignment="1">
      <alignment horizontal="center" vertical="center"/>
    </xf>
    <xf numFmtId="0" fontId="10" fillId="15" borderId="329" xfId="0" applyFont="1" applyFill="1" applyBorder="1" applyAlignment="1">
      <alignment horizontal="center" vertical="center"/>
    </xf>
    <xf numFmtId="0" fontId="0" fillId="7" borderId="334" xfId="0" applyFill="1" applyBorder="1" applyAlignment="1">
      <alignment horizontal="center" vertical="center"/>
    </xf>
    <xf numFmtId="0" fontId="0" fillId="7" borderId="335" xfId="0" applyFill="1" applyBorder="1" applyAlignment="1">
      <alignment horizontal="center" vertical="center"/>
    </xf>
    <xf numFmtId="0" fontId="0" fillId="7" borderId="374" xfId="0" applyFill="1" applyBorder="1" applyAlignment="1">
      <alignment horizontal="center" vertical="center"/>
    </xf>
    <xf numFmtId="0" fontId="0" fillId="16" borderId="242" xfId="0" applyFill="1" applyBorder="1" applyAlignment="1">
      <alignment horizontal="center" vertical="center"/>
    </xf>
    <xf numFmtId="0" fontId="0" fillId="16" borderId="240" xfId="0" applyFill="1" applyBorder="1" applyAlignment="1">
      <alignment horizontal="center" vertical="center"/>
    </xf>
    <xf numFmtId="0" fontId="0" fillId="16" borderId="243" xfId="0" applyFill="1" applyBorder="1" applyAlignment="1">
      <alignment horizontal="center" vertical="center"/>
    </xf>
    <xf numFmtId="0" fontId="0" fillId="15" borderId="239" xfId="0" applyFill="1" applyBorder="1" applyAlignment="1">
      <alignment horizontal="center" vertical="center"/>
    </xf>
    <xf numFmtId="0" fontId="0" fillId="15" borderId="240" xfId="0" applyFill="1" applyBorder="1" applyAlignment="1">
      <alignment horizontal="center" vertical="center"/>
    </xf>
    <xf numFmtId="0" fontId="0" fillId="15" borderId="241" xfId="0" applyFill="1" applyBorder="1" applyAlignment="1">
      <alignment horizontal="center" vertical="center"/>
    </xf>
    <xf numFmtId="0" fontId="0" fillId="16" borderId="239" xfId="0" applyFill="1" applyBorder="1" applyAlignment="1">
      <alignment horizontal="center" vertical="center"/>
    </xf>
    <xf numFmtId="0" fontId="0" fillId="16" borderId="241" xfId="0" applyFill="1" applyBorder="1" applyAlignment="1">
      <alignment horizontal="center" vertical="center"/>
    </xf>
    <xf numFmtId="0" fontId="0" fillId="15" borderId="242" xfId="0" applyFill="1" applyBorder="1" applyAlignment="1">
      <alignment horizontal="center" vertical="center"/>
    </xf>
    <xf numFmtId="0" fontId="0" fillId="15" borderId="243" xfId="0" applyFill="1" applyBorder="1" applyAlignment="1">
      <alignment horizontal="center" vertical="center"/>
    </xf>
    <xf numFmtId="0" fontId="10" fillId="16" borderId="329" xfId="0" applyFont="1" applyFill="1" applyBorder="1" applyAlignment="1">
      <alignment horizontal="center" vertical="center"/>
    </xf>
    <xf numFmtId="0" fontId="0" fillId="15" borderId="373" xfId="0" applyFill="1" applyBorder="1" applyAlignment="1">
      <alignment horizontal="center" vertical="center"/>
    </xf>
    <xf numFmtId="0" fontId="10" fillId="15" borderId="372" xfId="0" applyFont="1" applyFill="1" applyBorder="1" applyAlignment="1">
      <alignment horizontal="center" vertical="center"/>
    </xf>
    <xf numFmtId="0" fontId="0" fillId="9" borderId="239" xfId="0" applyFill="1" applyBorder="1" applyAlignment="1">
      <alignment horizontal="center" vertical="center"/>
    </xf>
    <xf numFmtId="0" fontId="0" fillId="9" borderId="240" xfId="0" applyFill="1" applyBorder="1" applyAlignment="1">
      <alignment horizontal="center" vertical="center"/>
    </xf>
    <xf numFmtId="0" fontId="0" fillId="9" borderId="241" xfId="0" applyFill="1" applyBorder="1" applyAlignment="1">
      <alignment horizontal="center" vertical="center"/>
    </xf>
    <xf numFmtId="0" fontId="0" fillId="10" borderId="242" xfId="0" applyFill="1" applyBorder="1" applyAlignment="1">
      <alignment horizontal="center" vertical="center"/>
    </xf>
    <xf numFmtId="0" fontId="0" fillId="10" borderId="240" xfId="0" applyFill="1" applyBorder="1" applyAlignment="1">
      <alignment horizontal="center" vertical="center"/>
    </xf>
    <xf numFmtId="0" fontId="0" fillId="10" borderId="243" xfId="0" applyFill="1" applyBorder="1" applyAlignment="1">
      <alignment horizontal="center" vertical="center"/>
    </xf>
    <xf numFmtId="0" fontId="10" fillId="16" borderId="372" xfId="0" applyFont="1" applyFill="1" applyBorder="1" applyAlignment="1">
      <alignment horizontal="center" vertical="center"/>
    </xf>
    <xf numFmtId="0" fontId="0" fillId="16" borderId="169" xfId="0" applyFill="1" applyBorder="1" applyAlignment="1">
      <alignment horizontal="center" vertical="center"/>
    </xf>
    <xf numFmtId="0" fontId="10" fillId="15" borderId="167" xfId="0" applyFont="1" applyFill="1" applyBorder="1" applyAlignment="1">
      <alignment horizontal="center" vertical="center"/>
    </xf>
    <xf numFmtId="0" fontId="10" fillId="16" borderId="171" xfId="0" applyFont="1" applyFill="1" applyBorder="1" applyAlignment="1">
      <alignment horizontal="center" vertical="center"/>
    </xf>
    <xf numFmtId="0" fontId="36" fillId="0" borderId="165" xfId="0" applyFont="1" applyBorder="1" applyAlignment="1">
      <alignment horizontal="center"/>
    </xf>
    <xf numFmtId="0" fontId="36" fillId="0" borderId="166" xfId="0" applyFont="1" applyBorder="1" applyAlignment="1">
      <alignment horizontal="center"/>
    </xf>
    <xf numFmtId="0" fontId="36" fillId="0" borderId="174" xfId="0" applyFont="1" applyBorder="1" applyAlignment="1">
      <alignment horizontal="center"/>
    </xf>
    <xf numFmtId="0" fontId="52" fillId="0" borderId="165" xfId="0" applyFont="1" applyBorder="1" applyAlignment="1">
      <alignment horizontal="center" vertical="center"/>
    </xf>
    <xf numFmtId="0" fontId="52" fillId="0" borderId="174" xfId="0" applyFont="1" applyBorder="1" applyAlignment="1">
      <alignment horizontal="center" vertical="center"/>
    </xf>
    <xf numFmtId="0" fontId="39" fillId="0" borderId="250" xfId="0" applyFont="1" applyBorder="1" applyAlignment="1">
      <alignment horizontal="center"/>
    </xf>
    <xf numFmtId="0" fontId="39" fillId="0" borderId="251" xfId="0" applyFont="1" applyBorder="1" applyAlignment="1">
      <alignment horizontal="center"/>
    </xf>
    <xf numFmtId="0" fontId="39" fillId="0" borderId="252" xfId="0" applyFont="1" applyBorder="1" applyAlignment="1">
      <alignment horizontal="center"/>
    </xf>
    <xf numFmtId="0" fontId="39" fillId="0" borderId="253" xfId="0" applyFont="1" applyBorder="1" applyAlignment="1">
      <alignment horizontal="center"/>
    </xf>
    <xf numFmtId="0" fontId="36" fillId="0" borderId="178" xfId="0" applyFont="1" applyBorder="1" applyAlignment="1">
      <alignment horizontal="center"/>
    </xf>
    <xf numFmtId="0" fontId="36" fillId="0" borderId="2" xfId="0" applyFont="1" applyBorder="1" applyAlignment="1">
      <alignment horizontal="center"/>
    </xf>
    <xf numFmtId="0" fontId="36" fillId="0" borderId="180" xfId="0" applyFont="1" applyBorder="1" applyAlignment="1">
      <alignment horizontal="center"/>
    </xf>
    <xf numFmtId="0" fontId="36" fillId="0" borderId="179" xfId="0" applyFont="1" applyBorder="1" applyAlignment="1">
      <alignment horizontal="center"/>
    </xf>
    <xf numFmtId="0" fontId="39" fillId="0" borderId="72" xfId="0" applyFont="1" applyBorder="1" applyAlignment="1">
      <alignment horizontal="center"/>
    </xf>
    <xf numFmtId="0" fontId="39" fillId="0" borderId="58" xfId="0" applyFont="1" applyBorder="1" applyAlignment="1">
      <alignment horizontal="center"/>
    </xf>
    <xf numFmtId="0" fontId="39" fillId="0" borderId="73" xfId="0" applyFont="1" applyBorder="1" applyAlignment="1">
      <alignment horizontal="center"/>
    </xf>
    <xf numFmtId="0" fontId="66" fillId="0" borderId="86" xfId="0" applyFont="1" applyBorder="1" applyAlignment="1">
      <alignment horizontal="center" vertical="center"/>
    </xf>
    <xf numFmtId="0" fontId="66" fillId="0" borderId="59" xfId="0" applyFont="1" applyBorder="1" applyAlignment="1">
      <alignment horizontal="center" vertical="center"/>
    </xf>
    <xf numFmtId="0" fontId="39" fillId="0" borderId="165" xfId="0" applyFont="1" applyBorder="1" applyAlignment="1">
      <alignment horizontal="center"/>
    </xf>
    <xf numFmtId="0" fontId="39" fillId="0" borderId="166" xfId="0" applyFont="1" applyBorder="1" applyAlignment="1">
      <alignment horizontal="center"/>
    </xf>
    <xf numFmtId="0" fontId="39" fillId="0" borderId="174" xfId="0" applyFont="1" applyBorder="1" applyAlignment="1">
      <alignment horizontal="center"/>
    </xf>
    <xf numFmtId="0" fontId="39" fillId="0" borderId="319" xfId="0" applyFont="1" applyBorder="1" applyAlignment="1">
      <alignment horizontal="center" vertical="center"/>
    </xf>
    <xf numFmtId="0" fontId="39" fillId="0" borderId="314" xfId="0" applyFont="1" applyBorder="1" applyAlignment="1">
      <alignment horizontal="center" vertical="center"/>
    </xf>
    <xf numFmtId="0" fontId="39" fillId="0" borderId="315" xfId="0" applyFont="1" applyBorder="1" applyAlignment="1">
      <alignment horizontal="center" vertical="center"/>
    </xf>
    <xf numFmtId="0" fontId="36" fillId="0" borderId="248" xfId="0" applyFont="1" applyBorder="1" applyAlignment="1">
      <alignment horizontal="center"/>
    </xf>
    <xf numFmtId="0" fontId="39" fillId="0" borderId="319" xfId="0" applyFont="1" applyBorder="1" applyAlignment="1">
      <alignment horizontal="center"/>
    </xf>
    <xf numFmtId="0" fontId="39" fillId="0" borderId="314" xfId="0" applyFont="1" applyBorder="1" applyAlignment="1">
      <alignment horizontal="center"/>
    </xf>
    <xf numFmtId="0" fontId="39" fillId="0" borderId="315" xfId="0" applyFont="1" applyBorder="1" applyAlignment="1">
      <alignment horizontal="center"/>
    </xf>
    <xf numFmtId="0" fontId="0" fillId="0" borderId="0" xfId="0" applyAlignment="1">
      <alignment horizontal="center"/>
    </xf>
    <xf numFmtId="16" fontId="0" fillId="13" borderId="0" xfId="0" applyNumberFormat="1" applyFill="1" applyAlignment="1">
      <alignment horizontal="center"/>
    </xf>
    <xf numFmtId="0" fontId="1" fillId="0" borderId="74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75" xfId="0" applyFont="1" applyBorder="1" applyAlignment="1">
      <alignment horizontal="center" vertical="center"/>
    </xf>
    <xf numFmtId="0" fontId="57" fillId="0" borderId="86" xfId="1" applyFont="1" applyBorder="1" applyAlignment="1" applyProtection="1">
      <alignment horizontal="center"/>
    </xf>
    <xf numFmtId="0" fontId="57" fillId="0" borderId="59" xfId="1" applyFont="1" applyBorder="1" applyAlignment="1" applyProtection="1">
      <alignment horizontal="center"/>
    </xf>
    <xf numFmtId="0" fontId="58" fillId="8" borderId="274" xfId="0" applyFont="1" applyFill="1" applyBorder="1" applyAlignment="1">
      <alignment horizontal="center"/>
    </xf>
    <xf numFmtId="0" fontId="58" fillId="8" borderId="66" xfId="0" applyFont="1" applyFill="1" applyBorder="1" applyAlignment="1">
      <alignment horizontal="center"/>
    </xf>
    <xf numFmtId="0" fontId="58" fillId="8" borderId="275" xfId="0" applyFont="1" applyFill="1" applyBorder="1" applyAlignment="1">
      <alignment horizontal="center"/>
    </xf>
    <xf numFmtId="0" fontId="58" fillId="0" borderId="74" xfId="0" applyFont="1" applyBorder="1" applyAlignment="1">
      <alignment horizontal="center"/>
    </xf>
    <xf numFmtId="0" fontId="58" fillId="0" borderId="0" xfId="0" applyFont="1" applyBorder="1" applyAlignment="1">
      <alignment horizontal="center"/>
    </xf>
    <xf numFmtId="0" fontId="58" fillId="0" borderId="75" xfId="0" applyFont="1" applyBorder="1" applyAlignment="1">
      <alignment horizontal="center"/>
    </xf>
    <xf numFmtId="0" fontId="47" fillId="0" borderId="74" xfId="0" applyFont="1" applyBorder="1" applyAlignment="1">
      <alignment horizontal="center"/>
    </xf>
    <xf numFmtId="0" fontId="47" fillId="0" borderId="0" xfId="0" applyFont="1" applyBorder="1" applyAlignment="1">
      <alignment horizontal="center"/>
    </xf>
    <xf numFmtId="0" fontId="47" fillId="0" borderId="75" xfId="0" applyFont="1" applyBorder="1" applyAlignment="1">
      <alignment horizontal="center"/>
    </xf>
    <xf numFmtId="0" fontId="58" fillId="0" borderId="59" xfId="0" applyFont="1" applyBorder="1" applyAlignment="1">
      <alignment horizontal="center"/>
    </xf>
    <xf numFmtId="0" fontId="58" fillId="0" borderId="87" xfId="0" applyFont="1" applyBorder="1" applyAlignment="1">
      <alignment horizontal="center"/>
    </xf>
    <xf numFmtId="0" fontId="7" fillId="0" borderId="320" xfId="0" applyFont="1" applyBorder="1" applyAlignment="1">
      <alignment horizontal="center" vertical="center"/>
    </xf>
    <xf numFmtId="0" fontId="7" fillId="0" borderId="321" xfId="0" applyFont="1" applyBorder="1" applyAlignment="1">
      <alignment horizontal="center" vertical="center"/>
    </xf>
    <xf numFmtId="0" fontId="7" fillId="0" borderId="322" xfId="0" applyFont="1" applyBorder="1" applyAlignment="1">
      <alignment horizontal="center" vertical="center"/>
    </xf>
    <xf numFmtId="0" fontId="7" fillId="0" borderId="326" xfId="0" applyFont="1" applyBorder="1" applyAlignment="1">
      <alignment horizontal="center" vertical="center"/>
    </xf>
    <xf numFmtId="0" fontId="7" fillId="0" borderId="327" xfId="0" applyFont="1" applyBorder="1" applyAlignment="1">
      <alignment horizontal="center" vertical="center"/>
    </xf>
    <xf numFmtId="0" fontId="7" fillId="0" borderId="312" xfId="0" applyFont="1" applyBorder="1" applyAlignment="1">
      <alignment horizontal="center" vertical="center"/>
    </xf>
    <xf numFmtId="0" fontId="58" fillId="8" borderId="74" xfId="0" applyFont="1" applyFill="1" applyBorder="1" applyAlignment="1">
      <alignment horizontal="center" vertical="center" wrapText="1"/>
    </xf>
    <xf numFmtId="0" fontId="58" fillId="8" borderId="0" xfId="0" applyFont="1" applyFill="1" applyBorder="1" applyAlignment="1">
      <alignment horizontal="center" vertical="center" wrapText="1"/>
    </xf>
    <xf numFmtId="0" fontId="58" fillId="8" borderId="75" xfId="0" applyFont="1" applyFill="1" applyBorder="1" applyAlignment="1">
      <alignment horizontal="center" vertical="center" wrapText="1"/>
    </xf>
    <xf numFmtId="0" fontId="57" fillId="0" borderId="74" xfId="1" applyFont="1" applyBorder="1" applyAlignment="1" applyProtection="1">
      <alignment horizontal="center"/>
    </xf>
    <xf numFmtId="0" fontId="57" fillId="0" borderId="0" xfId="1" applyFont="1" applyBorder="1" applyAlignment="1" applyProtection="1">
      <alignment horizontal="center"/>
    </xf>
    <xf numFmtId="0" fontId="6" fillId="0" borderId="31" xfId="0" applyFont="1" applyBorder="1" applyAlignment="1">
      <alignment horizontal="center"/>
    </xf>
    <xf numFmtId="0" fontId="6" fillId="0" borderId="29" xfId="0" applyFont="1" applyBorder="1" applyAlignment="1">
      <alignment horizontal="center"/>
    </xf>
    <xf numFmtId="0" fontId="6" fillId="0" borderId="277" xfId="0" applyFont="1" applyBorder="1" applyAlignment="1">
      <alignment horizontal="center"/>
    </xf>
    <xf numFmtId="0" fontId="6" fillId="0" borderId="32" xfId="0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39" xfId="0" applyFont="1" applyBorder="1" applyAlignment="1">
      <alignment horizontal="center"/>
    </xf>
    <xf numFmtId="0" fontId="60" fillId="0" borderId="72" xfId="0" applyFont="1" applyBorder="1" applyAlignment="1">
      <alignment horizontal="center"/>
    </xf>
    <xf numFmtId="0" fontId="60" fillId="0" borderId="58" xfId="0" applyFont="1" applyBorder="1" applyAlignment="1">
      <alignment horizontal="center"/>
    </xf>
    <xf numFmtId="0" fontId="60" fillId="0" borderId="73" xfId="0" applyFont="1" applyBorder="1" applyAlignment="1">
      <alignment horizontal="center"/>
    </xf>
    <xf numFmtId="0" fontId="61" fillId="0" borderId="74" xfId="0" applyFont="1" applyBorder="1" applyAlignment="1">
      <alignment horizontal="center"/>
    </xf>
    <xf numFmtId="0" fontId="61" fillId="0" borderId="0" xfId="0" applyFont="1" applyBorder="1" applyAlignment="1">
      <alignment horizontal="center"/>
    </xf>
    <xf numFmtId="0" fontId="61" fillId="0" borderId="75" xfId="0" applyFont="1" applyBorder="1" applyAlignment="1">
      <alignment horizontal="center"/>
    </xf>
    <xf numFmtId="0" fontId="59" fillId="0" borderId="74" xfId="0" applyFont="1" applyBorder="1" applyAlignment="1">
      <alignment horizontal="center" vertical="center"/>
    </xf>
    <xf numFmtId="0" fontId="59" fillId="0" borderId="0" xfId="0" applyFont="1" applyBorder="1" applyAlignment="1">
      <alignment horizontal="center" vertical="center"/>
    </xf>
    <xf numFmtId="0" fontId="59" fillId="0" borderId="75" xfId="0" applyFont="1" applyBorder="1" applyAlignment="1">
      <alignment horizontal="center" vertical="center"/>
    </xf>
    <xf numFmtId="0" fontId="57" fillId="0" borderId="75" xfId="1" applyFont="1" applyBorder="1" applyAlignment="1" applyProtection="1">
      <alignment horizontal="center"/>
    </xf>
    <xf numFmtId="0" fontId="60" fillId="0" borderId="319" xfId="0" applyFont="1" applyBorder="1" applyAlignment="1">
      <alignment horizontal="center"/>
    </xf>
    <xf numFmtId="0" fontId="60" fillId="0" borderId="314" xfId="0" applyFont="1" applyBorder="1" applyAlignment="1">
      <alignment horizontal="center"/>
    </xf>
    <xf numFmtId="0" fontId="60" fillId="0" borderId="315" xfId="0" applyFont="1" applyBorder="1" applyAlignment="1">
      <alignment horizontal="center"/>
    </xf>
    <xf numFmtId="0" fontId="7" fillId="0" borderId="313" xfId="0" applyFont="1" applyBorder="1" applyAlignment="1">
      <alignment horizontal="center" vertical="center"/>
    </xf>
    <xf numFmtId="0" fontId="7" fillId="0" borderId="314" xfId="0" applyFont="1" applyBorder="1" applyAlignment="1">
      <alignment horizontal="center" vertical="center"/>
    </xf>
    <xf numFmtId="0" fontId="7" fillId="0" borderId="315" xfId="0" applyFont="1" applyBorder="1" applyAlignment="1">
      <alignment horizontal="center" vertical="center"/>
    </xf>
    <xf numFmtId="0" fontId="7" fillId="0" borderId="319" xfId="0" applyFont="1" applyBorder="1" applyAlignment="1">
      <alignment horizontal="center" vertical="center"/>
    </xf>
    <xf numFmtId="0" fontId="58" fillId="8" borderId="323" xfId="0" applyFont="1" applyFill="1" applyBorder="1" applyAlignment="1">
      <alignment horizontal="center"/>
    </xf>
    <xf numFmtId="0" fontId="58" fillId="8" borderId="324" xfId="0" applyFont="1" applyFill="1" applyBorder="1" applyAlignment="1">
      <alignment horizontal="center"/>
    </xf>
    <xf numFmtId="0" fontId="58" fillId="8" borderId="325" xfId="0" applyFont="1" applyFill="1" applyBorder="1" applyAlignment="1">
      <alignment horizontal="center"/>
    </xf>
    <xf numFmtId="0" fontId="10" fillId="0" borderId="76" xfId="0" applyFont="1" applyBorder="1" applyAlignment="1">
      <alignment horizontal="left" vertical="center"/>
    </xf>
    <xf numFmtId="0" fontId="10" fillId="0" borderId="29" xfId="0" applyFont="1" applyBorder="1" applyAlignment="1">
      <alignment horizontal="center" vertical="center"/>
    </xf>
    <xf numFmtId="0" fontId="10" fillId="0" borderId="29" xfId="0" applyFont="1" applyBorder="1" applyAlignment="1">
      <alignment horizontal="center"/>
    </xf>
    <xf numFmtId="0" fontId="10" fillId="0" borderId="31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" fillId="0" borderId="36" xfId="0" applyFont="1" applyBorder="1" applyAlignment="1">
      <alignment horizontal="center" vertical="center"/>
    </xf>
    <xf numFmtId="0" fontId="10" fillId="0" borderId="32" xfId="0" applyFont="1" applyBorder="1" applyAlignment="1">
      <alignment horizontal="center" vertical="center"/>
    </xf>
    <xf numFmtId="0" fontId="10" fillId="0" borderId="77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" fillId="0" borderId="0" xfId="1" applyAlignment="1" applyProtection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12" xfId="0" applyFont="1" applyBorder="1" applyAlignment="1">
      <alignment horizontal="right" vertical="center"/>
    </xf>
    <xf numFmtId="0" fontId="10" fillId="0" borderId="30" xfId="0" applyFont="1" applyBorder="1" applyAlignment="1">
      <alignment horizontal="right" vertical="center"/>
    </xf>
    <xf numFmtId="0" fontId="10" fillId="0" borderId="76" xfId="0" applyFont="1" applyBorder="1" applyAlignment="1">
      <alignment horizontal="center" vertical="center"/>
    </xf>
    <xf numFmtId="0" fontId="10" fillId="0" borderId="29" xfId="0" applyFont="1" applyBorder="1" applyAlignment="1">
      <alignment horizontal="center" vertical="top"/>
    </xf>
    <xf numFmtId="0" fontId="10" fillId="0" borderId="30" xfId="0" applyFont="1" applyBorder="1" applyAlignment="1">
      <alignment horizontal="center" vertical="center"/>
    </xf>
    <xf numFmtId="0" fontId="10" fillId="0" borderId="37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76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77" xfId="0" applyFont="1" applyBorder="1" applyAlignment="1">
      <alignment horizontal="center" vertical="center"/>
    </xf>
    <xf numFmtId="0" fontId="2" fillId="0" borderId="125" xfId="0" applyFont="1" applyBorder="1" applyAlignment="1">
      <alignment horizontal="center" vertical="center"/>
    </xf>
    <xf numFmtId="0" fontId="2" fillId="0" borderId="122" xfId="0" applyFont="1" applyBorder="1" applyAlignment="1">
      <alignment horizontal="center" vertical="center"/>
    </xf>
    <xf numFmtId="0" fontId="2" fillId="0" borderId="123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20" fillId="0" borderId="30" xfId="0" applyFont="1" applyBorder="1" applyAlignment="1">
      <alignment horizontal="center" vertical="center"/>
    </xf>
    <xf numFmtId="0" fontId="20" fillId="0" borderId="35" xfId="0" applyFont="1" applyBorder="1" applyAlignment="1">
      <alignment horizontal="center" vertical="center"/>
    </xf>
    <xf numFmtId="0" fontId="20" fillId="0" borderId="36" xfId="0" applyFont="1" applyBorder="1" applyAlignment="1">
      <alignment horizontal="center" vertical="center"/>
    </xf>
    <xf numFmtId="0" fontId="29" fillId="0" borderId="37" xfId="0" applyFont="1" applyBorder="1" applyAlignment="1">
      <alignment horizontal="center" vertical="center"/>
    </xf>
    <xf numFmtId="0" fontId="29" fillId="0" borderId="88" xfId="0" applyFont="1" applyBorder="1" applyAlignment="1">
      <alignment horizontal="center" vertical="center"/>
    </xf>
    <xf numFmtId="0" fontId="20" fillId="0" borderId="22" xfId="0" applyFont="1" applyBorder="1" applyAlignment="1">
      <alignment horizontal="center" vertical="center"/>
    </xf>
    <xf numFmtId="0" fontId="20" fillId="0" borderId="23" xfId="0" applyFont="1" applyBorder="1" applyAlignment="1">
      <alignment horizontal="center" vertical="center"/>
    </xf>
    <xf numFmtId="0" fontId="29" fillId="0" borderId="24" xfId="0" applyFont="1" applyBorder="1" applyAlignment="1">
      <alignment horizontal="center" vertical="center"/>
    </xf>
    <xf numFmtId="0" fontId="29" fillId="0" borderId="25" xfId="0" applyFont="1" applyBorder="1" applyAlignment="1">
      <alignment horizontal="center" vertical="center"/>
    </xf>
    <xf numFmtId="0" fontId="20" fillId="0" borderId="26" xfId="0" applyFont="1" applyBorder="1" applyAlignment="1">
      <alignment horizontal="center" vertical="center"/>
    </xf>
    <xf numFmtId="0" fontId="20" fillId="0" borderId="27" xfId="0" applyFont="1" applyBorder="1" applyAlignment="1">
      <alignment horizontal="center" vertical="center"/>
    </xf>
    <xf numFmtId="0" fontId="8" fillId="0" borderId="37" xfId="0" applyFont="1" applyBorder="1" applyAlignment="1">
      <alignment horizontal="center"/>
    </xf>
    <xf numFmtId="0" fontId="8" fillId="0" borderId="88" xfId="0" applyFont="1" applyBorder="1" applyAlignment="1">
      <alignment horizontal="center"/>
    </xf>
    <xf numFmtId="0" fontId="8" fillId="0" borderId="24" xfId="0" applyFont="1" applyBorder="1" applyAlignment="1">
      <alignment horizontal="center"/>
    </xf>
    <xf numFmtId="0" fontId="8" fillId="0" borderId="25" xfId="0" applyFont="1" applyBorder="1" applyAlignment="1">
      <alignment horizontal="center"/>
    </xf>
    <xf numFmtId="0" fontId="1" fillId="0" borderId="12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0" fontId="10" fillId="0" borderId="36" xfId="0" applyFont="1" applyBorder="1" applyAlignment="1">
      <alignment horizontal="center" vertical="center"/>
    </xf>
    <xf numFmtId="0" fontId="10" fillId="0" borderId="36" xfId="0" applyFont="1" applyBorder="1" applyAlignment="1">
      <alignment horizontal="center"/>
    </xf>
    <xf numFmtId="0" fontId="29" fillId="0" borderId="22" xfId="0" applyFont="1" applyBorder="1" applyAlignment="1">
      <alignment horizontal="center" vertical="center"/>
    </xf>
    <xf numFmtId="0" fontId="29" fillId="0" borderId="26" xfId="0" applyFont="1" applyBorder="1" applyAlignment="1">
      <alignment horizontal="center" vertical="center"/>
    </xf>
    <xf numFmtId="0" fontId="8" fillId="0" borderId="30" xfId="0" applyFont="1" applyBorder="1" applyAlignment="1">
      <alignment horizontal="center" vertical="center"/>
    </xf>
    <xf numFmtId="49" fontId="6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49" fontId="18" fillId="0" borderId="0" xfId="0" applyNumberFormat="1" applyFont="1" applyAlignment="1">
      <alignment horizontal="center"/>
    </xf>
    <xf numFmtId="49" fontId="8" fillId="0" borderId="0" xfId="0" applyNumberFormat="1" applyFont="1" applyAlignment="1">
      <alignment horizontal="center" vertical="center"/>
    </xf>
    <xf numFmtId="49" fontId="8" fillId="0" borderId="0" xfId="0" applyNumberFormat="1" applyFont="1" applyAlignment="1">
      <alignment horizontal="center"/>
    </xf>
    <xf numFmtId="0" fontId="8" fillId="0" borderId="76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/>
    </xf>
    <xf numFmtId="0" fontId="22" fillId="0" borderId="12" xfId="0" applyFont="1" applyBorder="1" applyAlignment="1">
      <alignment horizontal="center" vertical="center"/>
    </xf>
    <xf numFmtId="0" fontId="22" fillId="0" borderId="35" xfId="0" applyFont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/>
    </xf>
    <xf numFmtId="0" fontId="10" fillId="0" borderId="30" xfId="0" applyFont="1" applyBorder="1" applyAlignment="1">
      <alignment horizontal="left" vertical="center"/>
    </xf>
    <xf numFmtId="49" fontId="1" fillId="0" borderId="12" xfId="0" applyNumberFormat="1" applyFont="1" applyBorder="1" applyAlignment="1">
      <alignment horizontal="center" vertical="center"/>
    </xf>
    <xf numFmtId="49" fontId="1" fillId="0" borderId="35" xfId="0" applyNumberFormat="1" applyFont="1" applyBorder="1" applyAlignment="1">
      <alignment horizontal="center" vertical="center"/>
    </xf>
    <xf numFmtId="0" fontId="10" fillId="0" borderId="122" xfId="0" applyFont="1" applyBorder="1" applyAlignment="1">
      <alignment horizontal="center" vertical="center"/>
    </xf>
    <xf numFmtId="0" fontId="10" fillId="0" borderId="62" xfId="0" applyFont="1" applyBorder="1" applyAlignment="1">
      <alignment horizontal="right" vertical="center"/>
    </xf>
    <xf numFmtId="0" fontId="26" fillId="0" borderId="122" xfId="0" applyFont="1" applyBorder="1" applyAlignment="1">
      <alignment horizontal="center" vertical="center"/>
    </xf>
    <xf numFmtId="0" fontId="22" fillId="0" borderId="62" xfId="0" applyFont="1" applyBorder="1" applyAlignment="1">
      <alignment horizontal="center" vertical="center"/>
    </xf>
    <xf numFmtId="0" fontId="22" fillId="0" borderId="63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49" fontId="1" fillId="0" borderId="30" xfId="0" applyNumberFormat="1" applyFont="1" applyBorder="1" applyAlignment="1">
      <alignment horizontal="center" vertical="center"/>
    </xf>
    <xf numFmtId="49" fontId="1" fillId="0" borderId="36" xfId="0" applyNumberFormat="1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49" fontId="23" fillId="0" borderId="0" xfId="0" applyNumberFormat="1" applyFont="1" applyAlignment="1">
      <alignment horizontal="center" vertical="center"/>
    </xf>
    <xf numFmtId="0" fontId="2" fillId="0" borderId="122" xfId="0" applyFont="1" applyBorder="1" applyAlignment="1">
      <alignment horizontal="left"/>
    </xf>
    <xf numFmtId="0" fontId="21" fillId="0" borderId="36" xfId="0" applyFont="1" applyBorder="1" applyAlignment="1">
      <alignment horizontal="center" vertical="center"/>
    </xf>
    <xf numFmtId="0" fontId="25" fillId="0" borderId="122" xfId="0" applyFont="1" applyBorder="1" applyAlignment="1">
      <alignment horizontal="center"/>
    </xf>
    <xf numFmtId="0" fontId="8" fillId="0" borderId="122" xfId="0" applyFont="1" applyBorder="1" applyAlignment="1">
      <alignment horizontal="center"/>
    </xf>
    <xf numFmtId="0" fontId="25" fillId="0" borderId="122" xfId="0" applyFont="1" applyBorder="1" applyAlignment="1">
      <alignment horizontal="right"/>
    </xf>
    <xf numFmtId="0" fontId="19" fillId="0" borderId="0" xfId="0" applyFont="1" applyAlignment="1">
      <alignment horizontal="center"/>
    </xf>
    <xf numFmtId="172" fontId="2" fillId="0" borderId="122" xfId="0" applyNumberFormat="1" applyFont="1" applyBorder="1" applyAlignment="1">
      <alignment horizontal="center"/>
    </xf>
    <xf numFmtId="0" fontId="10" fillId="2" borderId="30" xfId="0" applyFont="1" applyFill="1" applyBorder="1" applyAlignment="1">
      <alignment horizontal="center" vertical="center"/>
    </xf>
    <xf numFmtId="49" fontId="1" fillId="0" borderId="12" xfId="0" applyNumberFormat="1" applyFont="1" applyBorder="1" applyAlignment="1" applyProtection="1">
      <alignment horizontal="center" vertical="center"/>
      <protection hidden="1"/>
    </xf>
    <xf numFmtId="49" fontId="1" fillId="0" borderId="4" xfId="0" applyNumberFormat="1" applyFont="1" applyBorder="1" applyAlignment="1" applyProtection="1">
      <alignment horizontal="center" vertical="center"/>
      <protection hidden="1"/>
    </xf>
    <xf numFmtId="0" fontId="1" fillId="0" borderId="6" xfId="0" applyFont="1" applyBorder="1" applyAlignment="1" applyProtection="1">
      <alignment horizontal="center" vertical="center"/>
      <protection hidden="1"/>
    </xf>
    <xf numFmtId="0" fontId="1" fillId="0" borderId="35" xfId="0" applyFont="1" applyBorder="1" applyAlignment="1" applyProtection="1">
      <alignment horizontal="center" vertical="center"/>
      <protection hidden="1"/>
    </xf>
    <xf numFmtId="0" fontId="1" fillId="0" borderId="12" xfId="0" applyFont="1" applyBorder="1" applyAlignment="1" applyProtection="1">
      <alignment horizontal="center" vertical="center"/>
      <protection hidden="1"/>
    </xf>
    <xf numFmtId="0" fontId="1" fillId="0" borderId="30" xfId="0" applyFont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0" borderId="64" xfId="0" applyFont="1" applyBorder="1" applyAlignment="1">
      <alignment horizontal="center" vertical="center"/>
    </xf>
    <xf numFmtId="0" fontId="10" fillId="0" borderId="65" xfId="0" applyFont="1" applyBorder="1" applyAlignment="1">
      <alignment horizontal="center" vertical="center"/>
    </xf>
    <xf numFmtId="0" fontId="10" fillId="0" borderId="43" xfId="0" applyFont="1" applyBorder="1" applyAlignment="1">
      <alignment horizontal="center" vertical="center"/>
    </xf>
    <xf numFmtId="0" fontId="21" fillId="0" borderId="31" xfId="0" applyFont="1" applyBorder="1" applyAlignment="1">
      <alignment horizontal="center" vertical="center"/>
    </xf>
    <xf numFmtId="0" fontId="21" fillId="0" borderId="32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1" fillId="0" borderId="39" xfId="0" applyFont="1" applyBorder="1" applyAlignment="1">
      <alignment horizontal="center" vertical="center"/>
    </xf>
    <xf numFmtId="0" fontId="21" fillId="0" borderId="29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1" fillId="0" borderId="33" xfId="0" applyFont="1" applyBorder="1" applyAlignment="1">
      <alignment horizontal="center"/>
    </xf>
    <xf numFmtId="0" fontId="11" fillId="0" borderId="34" xfId="0" applyFont="1" applyBorder="1" applyAlignment="1">
      <alignment horizontal="center"/>
    </xf>
    <xf numFmtId="0" fontId="8" fillId="0" borderId="29" xfId="0" applyFont="1" applyBorder="1" applyAlignment="1">
      <alignment horizontal="center" vertical="center"/>
    </xf>
    <xf numFmtId="0" fontId="11" fillId="0" borderId="71" xfId="0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171" fontId="20" fillId="0" borderId="1" xfId="0" applyNumberFormat="1" applyFont="1" applyBorder="1" applyAlignment="1" applyProtection="1">
      <alignment horizontal="left" vertical="center"/>
      <protection hidden="1"/>
    </xf>
    <xf numFmtId="0" fontId="1" fillId="0" borderId="71" xfId="0" applyFont="1" applyBorder="1" applyAlignment="1" applyProtection="1">
      <alignment horizontal="center" vertical="center" wrapText="1"/>
      <protection hidden="1"/>
    </xf>
    <xf numFmtId="0" fontId="20" fillId="0" borderId="1" xfId="0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 applyProtection="1">
      <alignment horizontal="center" vertical="center"/>
      <protection locked="0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170" fontId="0" fillId="0" borderId="0" xfId="0" applyNumberFormat="1" applyAlignment="1">
      <alignment horizontal="center" vertical="center" wrapText="1"/>
    </xf>
    <xf numFmtId="170" fontId="0" fillId="0" borderId="117" xfId="0" applyNumberFormat="1" applyBorder="1" applyAlignment="1">
      <alignment horizontal="center" vertical="center" wrapText="1"/>
    </xf>
    <xf numFmtId="0" fontId="0" fillId="6" borderId="0" xfId="0" applyFill="1" applyAlignment="1">
      <alignment horizontal="center" vertical="center"/>
    </xf>
    <xf numFmtId="0" fontId="32" fillId="6" borderId="0" xfId="0" applyFont="1" applyFill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6" fillId="0" borderId="0" xfId="0" applyFont="1" applyAlignment="1">
      <alignment horizontal="center"/>
    </xf>
    <xf numFmtId="0" fontId="37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/>
    </xf>
    <xf numFmtId="0" fontId="48" fillId="0" borderId="0" xfId="0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43" fillId="7" borderId="86" xfId="0" applyFont="1" applyFill="1" applyBorder="1" applyAlignment="1">
      <alignment horizontal="center" vertical="center"/>
    </xf>
    <xf numFmtId="0" fontId="43" fillId="7" borderId="59" xfId="0" applyFont="1" applyFill="1" applyBorder="1" applyAlignment="1">
      <alignment horizontal="center" vertical="center"/>
    </xf>
    <xf numFmtId="0" fontId="43" fillId="7" borderId="87" xfId="0" applyFont="1" applyFill="1" applyBorder="1" applyAlignment="1">
      <alignment horizontal="center" vertical="center"/>
    </xf>
    <xf numFmtId="0" fontId="43" fillId="7" borderId="72" xfId="0" applyFont="1" applyFill="1" applyBorder="1" applyAlignment="1">
      <alignment horizontal="center" vertical="center"/>
    </xf>
    <xf numFmtId="0" fontId="43" fillId="7" borderId="58" xfId="0" applyFont="1" applyFill="1" applyBorder="1" applyAlignment="1">
      <alignment horizontal="center" vertical="center"/>
    </xf>
    <xf numFmtId="0" fontId="43" fillId="7" borderId="73" xfId="0" applyFont="1" applyFill="1" applyBorder="1" applyAlignment="1">
      <alignment horizontal="center" vertical="center"/>
    </xf>
    <xf numFmtId="0" fontId="43" fillId="7" borderId="72" xfId="0" applyFont="1" applyFill="1" applyBorder="1" applyAlignment="1">
      <alignment horizontal="left" vertical="center"/>
    </xf>
    <xf numFmtId="0" fontId="43" fillId="7" borderId="58" xfId="0" applyFont="1" applyFill="1" applyBorder="1" applyAlignment="1">
      <alignment horizontal="left" vertical="center"/>
    </xf>
    <xf numFmtId="0" fontId="43" fillId="7" borderId="73" xfId="0" applyFont="1" applyFill="1" applyBorder="1" applyAlignment="1">
      <alignment horizontal="left" vertical="center"/>
    </xf>
    <xf numFmtId="0" fontId="43" fillId="7" borderId="86" xfId="0" applyFont="1" applyFill="1" applyBorder="1" applyAlignment="1">
      <alignment horizontal="left" vertical="center"/>
    </xf>
    <xf numFmtId="0" fontId="43" fillId="7" borderId="59" xfId="0" applyFont="1" applyFill="1" applyBorder="1" applyAlignment="1">
      <alignment horizontal="left" vertical="center"/>
    </xf>
    <xf numFmtId="0" fontId="43" fillId="7" borderId="87" xfId="0" applyFont="1" applyFill="1" applyBorder="1" applyAlignment="1">
      <alignment horizontal="left" vertical="center"/>
    </xf>
    <xf numFmtId="0" fontId="11" fillId="0" borderId="122" xfId="0" applyFont="1" applyBorder="1" applyAlignment="1" applyProtection="1">
      <alignment horizontal="center" vertical="center"/>
      <protection locked="0"/>
    </xf>
    <xf numFmtId="0" fontId="5" fillId="0" borderId="122" xfId="0" applyFont="1" applyBorder="1" applyAlignment="1" applyProtection="1">
      <alignment horizontal="center" vertical="center"/>
      <protection hidden="1"/>
    </xf>
    <xf numFmtId="0" fontId="4" fillId="0" borderId="31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171" fontId="20" fillId="0" borderId="122" xfId="0" applyNumberFormat="1" applyFont="1" applyBorder="1" applyAlignment="1" applyProtection="1">
      <alignment horizontal="left" vertical="center"/>
      <protection hidden="1"/>
    </xf>
    <xf numFmtId="0" fontId="1" fillId="0" borderId="122" xfId="0" applyFont="1" applyBorder="1" applyAlignment="1" applyProtection="1">
      <alignment horizontal="center" vertical="center" wrapText="1"/>
      <protection hidden="1"/>
    </xf>
    <xf numFmtId="0" fontId="20" fillId="0" borderId="122" xfId="0" applyFont="1" applyBorder="1" applyAlignment="1" applyProtection="1">
      <alignment horizontal="center" vertical="center"/>
      <protection hidden="1"/>
    </xf>
    <xf numFmtId="0" fontId="10" fillId="0" borderId="125" xfId="0" applyFont="1" applyBorder="1" applyAlignment="1">
      <alignment horizontal="center" vertical="center"/>
    </xf>
    <xf numFmtId="0" fontId="10" fillId="0" borderId="123" xfId="0" applyFont="1" applyBorder="1" applyAlignment="1">
      <alignment horizontal="center" vertical="center"/>
    </xf>
    <xf numFmtId="0" fontId="10" fillId="0" borderId="126" xfId="0" applyFont="1" applyBorder="1" applyAlignment="1">
      <alignment horizontal="center" vertical="center"/>
    </xf>
    <xf numFmtId="0" fontId="10" fillId="0" borderId="122" xfId="0" applyFont="1" applyBorder="1" applyAlignment="1">
      <alignment horizontal="left" vertical="center"/>
    </xf>
    <xf numFmtId="0" fontId="4" fillId="14" borderId="38" xfId="0" applyFont="1" applyFill="1" applyBorder="1" applyAlignment="1">
      <alignment horizontal="center"/>
    </xf>
    <xf numFmtId="0" fontId="4" fillId="14" borderId="0" xfId="0" applyFont="1" applyFill="1" applyBorder="1" applyAlignment="1">
      <alignment horizontal="center"/>
    </xf>
    <xf numFmtId="0" fontId="4" fillId="14" borderId="39" xfId="0" applyFont="1" applyFill="1" applyBorder="1" applyAlignment="1">
      <alignment horizontal="center"/>
    </xf>
  </cellXfs>
  <cellStyles count="6">
    <cellStyle name="Komma" xfId="2" builtinId="3"/>
    <cellStyle name="Link" xfId="1" builtinId="8"/>
    <cellStyle name="Link 2" xfId="5" xr:uid="{A37A57BF-9E94-47CC-8A59-204EACA9F0D0}"/>
    <cellStyle name="Prozent" xfId="3" builtinId="5"/>
    <cellStyle name="Standard" xfId="0" builtinId="0"/>
    <cellStyle name="Standard 2" xfId="4" xr:uid="{C5E2E5D1-2EFB-47C2-A1B7-886169FA140B}"/>
  </cellStyles>
  <dxfs count="1">
    <dxf>
      <fill>
        <patternFill>
          <bgColor rgb="FF00B050"/>
        </patternFill>
      </fill>
    </dxf>
  </dxfs>
  <tableStyles count="0" defaultTableStyle="TableStyleMedium9" defaultPivotStyle="PivotStyleLight16"/>
  <colors>
    <mruColors>
      <color rgb="FFFFFF66"/>
      <color rgb="FFCCFFFF"/>
      <color rgb="FFEAEAEA"/>
      <color rgb="FFFFFFCC"/>
      <color rgb="FFE3E0EC"/>
      <color rgb="FFFFCC99"/>
      <color rgb="FFFFFF99"/>
      <color rgb="FFFFFF00"/>
      <color rgb="FF75AEE1"/>
      <color rgb="FF82082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3.jpeg"/><Relationship Id="rId1" Type="http://schemas.openxmlformats.org/officeDocument/2006/relationships/image" Target="../media/image6.jpeg"/><Relationship Id="rId4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Relationship Id="rId4" Type="http://schemas.openxmlformats.org/officeDocument/2006/relationships/image" Target="../media/image10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161926</xdr:colOff>
      <xdr:row>12</xdr:row>
      <xdr:rowOff>123826</xdr:rowOff>
    </xdr:from>
    <xdr:to>
      <xdr:col>6</xdr:col>
      <xdr:colOff>514350</xdr:colOff>
      <xdr:row>42</xdr:row>
      <xdr:rowOff>19050</xdr:rowOff>
    </xdr:to>
    <xdr:pic>
      <xdr:nvPicPr>
        <xdr:cNvPr id="7" name="Grafik 6" descr="H:\TIF\TISCHTEN\Karikatu.ti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6" y="2990851"/>
          <a:ext cx="3781424" cy="4752974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 fLock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0</xdr:row>
      <xdr:rowOff>104775</xdr:rowOff>
    </xdr:from>
    <xdr:ext cx="1080000" cy="1080000"/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04775"/>
          <a:ext cx="1080000" cy="1080000"/>
        </a:xfrm>
        <a:prstGeom prst="rect">
          <a:avLst/>
        </a:prstGeom>
      </xdr:spPr>
    </xdr:pic>
    <xdr:clientData/>
  </xdr:oneCellAnchor>
  <xdr:oneCellAnchor>
    <xdr:from>
      <xdr:col>2</xdr:col>
      <xdr:colOff>76200</xdr:colOff>
      <xdr:row>0</xdr:row>
      <xdr:rowOff>85725</xdr:rowOff>
    </xdr:from>
    <xdr:ext cx="1080000" cy="1080000"/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9475" y="85725"/>
          <a:ext cx="1080000" cy="1080000"/>
        </a:xfrm>
        <a:prstGeom prst="rect">
          <a:avLst/>
        </a:prstGeom>
      </xdr:spPr>
    </xdr:pic>
    <xdr:clientData/>
  </xdr:oneCellAnchor>
  <xdr:oneCellAnchor>
    <xdr:from>
      <xdr:col>2</xdr:col>
      <xdr:colOff>9525</xdr:colOff>
      <xdr:row>10</xdr:row>
      <xdr:rowOff>114300</xdr:rowOff>
    </xdr:from>
    <xdr:ext cx="1080000" cy="1080000"/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2800" y="2000250"/>
          <a:ext cx="1080000" cy="108000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10</xdr:row>
      <xdr:rowOff>133350</xdr:rowOff>
    </xdr:from>
    <xdr:ext cx="1080000" cy="1080000"/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019300"/>
          <a:ext cx="1080000" cy="1080000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20</xdr:row>
      <xdr:rowOff>104775</xdr:rowOff>
    </xdr:from>
    <xdr:ext cx="1080000" cy="1080000"/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876675"/>
          <a:ext cx="1080000" cy="1080000"/>
        </a:xfrm>
        <a:prstGeom prst="rect">
          <a:avLst/>
        </a:prstGeom>
      </xdr:spPr>
    </xdr:pic>
    <xdr:clientData/>
  </xdr:oneCellAnchor>
  <xdr:oneCellAnchor>
    <xdr:from>
      <xdr:col>2</xdr:col>
      <xdr:colOff>114300</xdr:colOff>
      <xdr:row>20</xdr:row>
      <xdr:rowOff>180975</xdr:rowOff>
    </xdr:from>
    <xdr:ext cx="1080000" cy="1080000"/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7575" y="3952875"/>
          <a:ext cx="1080000" cy="1080000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30</xdr:row>
      <xdr:rowOff>104775</xdr:rowOff>
    </xdr:from>
    <xdr:ext cx="1080000" cy="1080000"/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62625"/>
          <a:ext cx="1080000" cy="1080000"/>
        </a:xfrm>
        <a:prstGeom prst="rect">
          <a:avLst/>
        </a:prstGeom>
      </xdr:spPr>
    </xdr:pic>
    <xdr:clientData/>
  </xdr:oneCellAnchor>
  <xdr:oneCellAnchor>
    <xdr:from>
      <xdr:col>2</xdr:col>
      <xdr:colOff>114300</xdr:colOff>
      <xdr:row>30</xdr:row>
      <xdr:rowOff>142875</xdr:rowOff>
    </xdr:from>
    <xdr:ext cx="1080000" cy="1080000"/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7575" y="5800725"/>
          <a:ext cx="1080000" cy="1080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</xdr:colOff>
          <xdr:row>16</xdr:row>
          <xdr:rowOff>123825</xdr:rowOff>
        </xdr:from>
        <xdr:to>
          <xdr:col>13</xdr:col>
          <xdr:colOff>219075</xdr:colOff>
          <xdr:row>17</xdr:row>
          <xdr:rowOff>228600</xdr:rowOff>
        </xdr:to>
        <xdr:sp macro="" textlink="">
          <xdr:nvSpPr>
            <xdr:cNvPr id="26626" name="Button 2" hidden="1">
              <a:extLst>
                <a:ext uri="{63B3BB69-23CF-44E3-9099-C40C66FF867C}">
                  <a14:compatExt spid="_x0000_s26626"/>
                </a:ext>
                <a:ext uri="{FF2B5EF4-FFF2-40B4-BE49-F238E27FC236}">
                  <a16:creationId xmlns:a16="http://schemas.microsoft.com/office/drawing/2014/main" id="{00000000-0008-0000-0600-00000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rPr>
                <a:t>Sort Tab B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5</xdr:row>
          <xdr:rowOff>47625</xdr:rowOff>
        </xdr:from>
        <xdr:to>
          <xdr:col>13</xdr:col>
          <xdr:colOff>114300</xdr:colOff>
          <xdr:row>6</xdr:row>
          <xdr:rowOff>28575</xdr:rowOff>
        </xdr:to>
        <xdr:sp macro="" textlink="">
          <xdr:nvSpPr>
            <xdr:cNvPr id="26627" name="Button 3" hidden="1">
              <a:extLst>
                <a:ext uri="{63B3BB69-23CF-44E3-9099-C40C66FF867C}">
                  <a14:compatExt spid="_x0000_s26627"/>
                </a:ext>
                <a:ext uri="{FF2B5EF4-FFF2-40B4-BE49-F238E27FC236}">
                  <a16:creationId xmlns:a16="http://schemas.microsoft.com/office/drawing/2014/main" id="{00000000-0008-0000-0600-000003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rPr>
                <a:t>Sort Tab A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66674</xdr:colOff>
      <xdr:row>80</xdr:row>
      <xdr:rowOff>161925</xdr:rowOff>
    </xdr:from>
    <xdr:to>
      <xdr:col>2</xdr:col>
      <xdr:colOff>819149</xdr:colOff>
      <xdr:row>83</xdr:row>
      <xdr:rowOff>133350</xdr:rowOff>
    </xdr:to>
    <xdr:sp macro="[0]!Stadt" textlink="">
      <xdr:nvSpPr>
        <xdr:cNvPr id="2" name="Abgerundetes Rechteck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1038224" y="15668625"/>
          <a:ext cx="752475" cy="6953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>
              <a:solidFill>
                <a:srgbClr val="FFFF00"/>
              </a:solidFill>
            </a:rPr>
            <a:t>stadt</a:t>
          </a:r>
        </a:p>
      </xdr:txBody>
    </xdr:sp>
    <xdr:clientData/>
  </xdr:twoCellAnchor>
  <xdr:twoCellAnchor>
    <xdr:from>
      <xdr:col>2</xdr:col>
      <xdr:colOff>95251</xdr:colOff>
      <xdr:row>0</xdr:row>
      <xdr:rowOff>209550</xdr:rowOff>
    </xdr:from>
    <xdr:to>
      <xdr:col>3</xdr:col>
      <xdr:colOff>19050</xdr:colOff>
      <xdr:row>3</xdr:row>
      <xdr:rowOff>180975</xdr:rowOff>
    </xdr:to>
    <xdr:sp macro="[0]!Boendgen" textlink="">
      <xdr:nvSpPr>
        <xdr:cNvPr id="3" name="Abgerundetes Rechteck 1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1066801" y="209550"/>
          <a:ext cx="771524" cy="6477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900">
              <a:effectLst/>
            </a:rPr>
            <a:t>Boendgen</a:t>
          </a:r>
        </a:p>
      </xdr:txBody>
    </xdr:sp>
    <xdr:clientData/>
  </xdr:twoCellAnchor>
  <xdr:twoCellAnchor>
    <xdr:from>
      <xdr:col>2</xdr:col>
      <xdr:colOff>152399</xdr:colOff>
      <xdr:row>121</xdr:row>
      <xdr:rowOff>0</xdr:rowOff>
    </xdr:from>
    <xdr:to>
      <xdr:col>3</xdr:col>
      <xdr:colOff>28575</xdr:colOff>
      <xdr:row>123</xdr:row>
      <xdr:rowOff>190500</xdr:rowOff>
    </xdr:to>
    <xdr:sp macro="[0]!Finanz" textlink="">
      <xdr:nvSpPr>
        <xdr:cNvPr id="4" name="Abgerundetes Rechteck 1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1123949" y="22298025"/>
          <a:ext cx="723901" cy="66675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900" b="1">
              <a:solidFill>
                <a:srgbClr val="FFFF00"/>
              </a:solidFill>
            </a:rPr>
            <a:t>finazamt</a:t>
          </a:r>
        </a:p>
      </xdr:txBody>
    </xdr:sp>
    <xdr:clientData/>
  </xdr:twoCellAnchor>
  <xdr:twoCellAnchor>
    <xdr:from>
      <xdr:col>2</xdr:col>
      <xdr:colOff>142875</xdr:colOff>
      <xdr:row>41</xdr:row>
      <xdr:rowOff>9526</xdr:rowOff>
    </xdr:from>
    <xdr:to>
      <xdr:col>3</xdr:col>
      <xdr:colOff>57150</xdr:colOff>
      <xdr:row>43</xdr:row>
      <xdr:rowOff>171451</xdr:rowOff>
    </xdr:to>
    <xdr:sp macro="[0]!Aktiv" textlink="">
      <xdr:nvSpPr>
        <xdr:cNvPr id="5" name="Abgerundetes Rechteck 22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1114425" y="8010526"/>
          <a:ext cx="762000" cy="59055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900" b="1">
              <a:solidFill>
                <a:srgbClr val="FFFF00"/>
              </a:solidFill>
            </a:rPr>
            <a:t>BSG</a:t>
          </a:r>
          <a:r>
            <a:rPr lang="de-DE" sz="900" b="1" baseline="0">
              <a:solidFill>
                <a:srgbClr val="FFFF00"/>
              </a:solidFill>
            </a:rPr>
            <a:t> Aktiv</a:t>
          </a:r>
        </a:p>
        <a:p>
          <a:pPr algn="ctr"/>
          <a:endParaRPr lang="de-DE" sz="900" b="1">
            <a:solidFill>
              <a:srgbClr val="FFFF00"/>
            </a:solidFill>
          </a:endParaRPr>
        </a:p>
      </xdr:txBody>
    </xdr:sp>
    <xdr:clientData/>
  </xdr:twoCellAnchor>
  <xdr:twoCellAnchor>
    <xdr:from>
      <xdr:col>2</xdr:col>
      <xdr:colOff>190500</xdr:colOff>
      <xdr:row>160</xdr:row>
      <xdr:rowOff>180975</xdr:rowOff>
    </xdr:from>
    <xdr:to>
      <xdr:col>2</xdr:col>
      <xdr:colOff>838200</xdr:colOff>
      <xdr:row>163</xdr:row>
      <xdr:rowOff>171450</xdr:rowOff>
    </xdr:to>
    <xdr:sp macro="[0]!Stadt2" textlink="">
      <xdr:nvSpPr>
        <xdr:cNvPr id="6" name="Abgerundetes Rechteck 12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1162050" y="31289625"/>
          <a:ext cx="647700" cy="66675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de-DE" sz="900" b="1">
              <a:solidFill>
                <a:srgbClr val="FFFF00"/>
              </a:solidFill>
            </a:rPr>
            <a:t>Aktiv 1</a:t>
          </a:r>
        </a:p>
      </xdr:txBody>
    </xdr:sp>
    <xdr:clientData/>
  </xdr:twoCellAnchor>
  <xdr:twoCellAnchor>
    <xdr:from>
      <xdr:col>2</xdr:col>
      <xdr:colOff>190500</xdr:colOff>
      <xdr:row>200</xdr:row>
      <xdr:rowOff>219075</xdr:rowOff>
    </xdr:from>
    <xdr:to>
      <xdr:col>2</xdr:col>
      <xdr:colOff>838200</xdr:colOff>
      <xdr:row>204</xdr:row>
      <xdr:rowOff>9525</xdr:rowOff>
    </xdr:to>
    <xdr:sp macro="[0]!Klinik1" textlink="">
      <xdr:nvSpPr>
        <xdr:cNvPr id="7" name="Abgerundetes Rechteck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1162050" y="39081075"/>
          <a:ext cx="647700" cy="66675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de-DE" sz="900" b="1">
              <a:solidFill>
                <a:srgbClr val="FFFF00"/>
              </a:solidFill>
            </a:rPr>
            <a:t>Klinik1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142875</xdr:colOff>
      <xdr:row>1</xdr:row>
      <xdr:rowOff>0</xdr:rowOff>
    </xdr:from>
    <xdr:to>
      <xdr:col>2</xdr:col>
      <xdr:colOff>866775</xdr:colOff>
      <xdr:row>3</xdr:row>
      <xdr:rowOff>147375</xdr:rowOff>
    </xdr:to>
    <xdr:sp macro="[0]!AMG" textlink="">
      <xdr:nvSpPr>
        <xdr:cNvPr id="2" name="Abgerundetes Rechteck 1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1143000" y="247650"/>
          <a:ext cx="723900" cy="576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900" b="1">
              <a:solidFill>
                <a:srgbClr val="FFFF00"/>
              </a:solidFill>
            </a:rPr>
            <a:t>AMG</a:t>
          </a:r>
        </a:p>
      </xdr:txBody>
    </xdr:sp>
    <xdr:clientData/>
  </xdr:twoCellAnchor>
  <xdr:twoCellAnchor>
    <xdr:from>
      <xdr:col>2</xdr:col>
      <xdr:colOff>180975</xdr:colOff>
      <xdr:row>150</xdr:row>
      <xdr:rowOff>209550</xdr:rowOff>
    </xdr:from>
    <xdr:to>
      <xdr:col>3</xdr:col>
      <xdr:colOff>28575</xdr:colOff>
      <xdr:row>154</xdr:row>
      <xdr:rowOff>0</xdr:rowOff>
    </xdr:to>
    <xdr:sp macro="[0]!klinikum" textlink="">
      <xdr:nvSpPr>
        <xdr:cNvPr id="3" name="Abgerundetes Rechteck 13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1181100" y="23945850"/>
          <a:ext cx="723900" cy="66675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900" b="1">
              <a:solidFill>
                <a:srgbClr val="FFFF00"/>
              </a:solidFill>
            </a:rPr>
            <a:t>Klinikum</a:t>
          </a:r>
        </a:p>
      </xdr:txBody>
    </xdr:sp>
    <xdr:clientData/>
  </xdr:twoCellAnchor>
  <xdr:twoCellAnchor>
    <xdr:from>
      <xdr:col>2</xdr:col>
      <xdr:colOff>152400</xdr:colOff>
      <xdr:row>201</xdr:row>
      <xdr:rowOff>9525</xdr:rowOff>
    </xdr:from>
    <xdr:to>
      <xdr:col>3</xdr:col>
      <xdr:colOff>0</xdr:colOff>
      <xdr:row>204</xdr:row>
      <xdr:rowOff>0</xdr:rowOff>
    </xdr:to>
    <xdr:sp macro="[0]!klinikum" textlink="">
      <xdr:nvSpPr>
        <xdr:cNvPr id="4" name="Abgerundetes Rechteck 17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1152525" y="31746825"/>
          <a:ext cx="723900" cy="66675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de-DE" sz="900" b="1">
            <a:solidFill>
              <a:srgbClr val="FFFF00"/>
            </a:solidFill>
          </a:endParaRPr>
        </a:p>
      </xdr:txBody>
    </xdr:sp>
    <xdr:clientData/>
  </xdr:twoCellAnchor>
  <xdr:twoCellAnchor>
    <xdr:from>
      <xdr:col>2</xdr:col>
      <xdr:colOff>114300</xdr:colOff>
      <xdr:row>50</xdr:row>
      <xdr:rowOff>190499</xdr:rowOff>
    </xdr:from>
    <xdr:to>
      <xdr:col>3</xdr:col>
      <xdr:colOff>0</xdr:colOff>
      <xdr:row>53</xdr:row>
      <xdr:rowOff>123824</xdr:rowOff>
    </xdr:to>
    <xdr:sp macro="[0]!stawag" textlink="">
      <xdr:nvSpPr>
        <xdr:cNvPr id="5" name="Abgerundetes Rechteck 20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1114425" y="7943849"/>
          <a:ext cx="762000" cy="657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900" b="1">
              <a:solidFill>
                <a:srgbClr val="FFFF00"/>
              </a:solidFill>
            </a:rPr>
            <a:t>stawag</a:t>
          </a:r>
        </a:p>
      </xdr:txBody>
    </xdr:sp>
    <xdr:clientData/>
  </xdr:twoCellAnchor>
  <xdr:twoCellAnchor>
    <xdr:from>
      <xdr:col>2</xdr:col>
      <xdr:colOff>114300</xdr:colOff>
      <xdr:row>100</xdr:row>
      <xdr:rowOff>66675</xdr:rowOff>
    </xdr:from>
    <xdr:to>
      <xdr:col>2</xdr:col>
      <xdr:colOff>838200</xdr:colOff>
      <xdr:row>103</xdr:row>
      <xdr:rowOff>9525</xdr:rowOff>
    </xdr:to>
    <xdr:sp macro="[0]!justiz" textlink="">
      <xdr:nvSpPr>
        <xdr:cNvPr id="6" name="Abgerundetes Rechteck 23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1114425" y="18545175"/>
          <a:ext cx="723900" cy="657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900" b="1">
              <a:solidFill>
                <a:srgbClr val="FFFF00"/>
              </a:solidFill>
            </a:rPr>
            <a:t>justiz</a:t>
          </a:r>
        </a:p>
      </xdr:txBody>
    </xdr:sp>
    <xdr:clientData/>
  </xdr:twoCellAnchor>
  <xdr:twoCellAnchor>
    <xdr:from>
      <xdr:col>2</xdr:col>
      <xdr:colOff>123825</xdr:colOff>
      <xdr:row>250</xdr:row>
      <xdr:rowOff>200025</xdr:rowOff>
    </xdr:from>
    <xdr:to>
      <xdr:col>2</xdr:col>
      <xdr:colOff>847725</xdr:colOff>
      <xdr:row>253</xdr:row>
      <xdr:rowOff>142875</xdr:rowOff>
    </xdr:to>
    <xdr:sp macro="[0]!Lindt" textlink="">
      <xdr:nvSpPr>
        <xdr:cNvPr id="7" name="Abgerundetes Rechteck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1123950" y="40062150"/>
          <a:ext cx="723900" cy="66675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de-DE" sz="900" b="1">
              <a:solidFill>
                <a:srgbClr val="FFFF00"/>
              </a:solidFill>
            </a:rPr>
            <a:t>Justiz</a:t>
          </a:r>
        </a:p>
      </xdr:txBody>
    </xdr:sp>
    <xdr:clientData/>
  </xdr:twoCellAnchor>
  <xdr:twoCellAnchor>
    <xdr:from>
      <xdr:col>2</xdr:col>
      <xdr:colOff>133350</xdr:colOff>
      <xdr:row>300</xdr:row>
      <xdr:rowOff>200025</xdr:rowOff>
    </xdr:from>
    <xdr:to>
      <xdr:col>2</xdr:col>
      <xdr:colOff>857250</xdr:colOff>
      <xdr:row>303</xdr:row>
      <xdr:rowOff>142875</xdr:rowOff>
    </xdr:to>
    <xdr:sp macro="[0]!stawag" textlink="">
      <xdr:nvSpPr>
        <xdr:cNvPr id="8" name="Abgerundetes Rechteck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1133475" y="47863125"/>
          <a:ext cx="723900" cy="66675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de-DE" sz="900" b="1">
              <a:solidFill>
                <a:srgbClr val="FFFF00"/>
              </a:solidFill>
            </a:rPr>
            <a:t>Klinikum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19053</xdr:colOff>
      <xdr:row>50</xdr:row>
      <xdr:rowOff>43242</xdr:rowOff>
    </xdr:from>
    <xdr:to>
      <xdr:col>5</xdr:col>
      <xdr:colOff>9525</xdr:colOff>
      <xdr:row>72</xdr:row>
      <xdr:rowOff>58917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1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3" y="10558842"/>
          <a:ext cx="6048372" cy="414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19052</xdr:colOff>
      <xdr:row>2</xdr:row>
      <xdr:rowOff>47625</xdr:rowOff>
    </xdr:from>
    <xdr:to>
      <xdr:col>5</xdr:col>
      <xdr:colOff>9525</xdr:colOff>
      <xdr:row>24</xdr:row>
      <xdr:rowOff>63300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2" y="295275"/>
          <a:ext cx="6048373" cy="41400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104777</xdr:colOff>
      <xdr:row>98</xdr:row>
      <xdr:rowOff>62292</xdr:rowOff>
    </xdr:from>
    <xdr:ext cx="6076947" cy="4140000"/>
    <xdr:pic>
      <xdr:nvPicPr>
        <xdr:cNvPr id="24" name="Grafik 23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7" y="20845842"/>
          <a:ext cx="6076947" cy="4140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19053</xdr:colOff>
      <xdr:row>50</xdr:row>
      <xdr:rowOff>43242</xdr:rowOff>
    </xdr:from>
    <xdr:to>
      <xdr:col>5</xdr:col>
      <xdr:colOff>9525</xdr:colOff>
      <xdr:row>72</xdr:row>
      <xdr:rowOff>58917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3" y="10558842"/>
          <a:ext cx="6048372" cy="414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19052</xdr:colOff>
      <xdr:row>2</xdr:row>
      <xdr:rowOff>47625</xdr:rowOff>
    </xdr:from>
    <xdr:to>
      <xdr:col>5</xdr:col>
      <xdr:colOff>9525</xdr:colOff>
      <xdr:row>24</xdr:row>
      <xdr:rowOff>63300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00000000-0008-0000-1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2" y="295275"/>
          <a:ext cx="6048373" cy="41400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2</xdr:colOff>
      <xdr:row>98</xdr:row>
      <xdr:rowOff>62293</xdr:rowOff>
    </xdr:from>
    <xdr:ext cx="6048000" cy="4120279"/>
    <xdr:pic>
      <xdr:nvPicPr>
        <xdr:cNvPr id="27" name="Grafik 26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7" y="20417218"/>
          <a:ext cx="6048000" cy="4120279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19053</xdr:colOff>
      <xdr:row>50</xdr:row>
      <xdr:rowOff>43242</xdr:rowOff>
    </xdr:from>
    <xdr:to>
      <xdr:col>2</xdr:col>
      <xdr:colOff>1238250</xdr:colOff>
      <xdr:row>55</xdr:row>
      <xdr:rowOff>29334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8" y="10358817"/>
          <a:ext cx="6048372" cy="414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19052</xdr:colOff>
      <xdr:row>2</xdr:row>
      <xdr:rowOff>47625</xdr:rowOff>
    </xdr:from>
    <xdr:to>
      <xdr:col>2</xdr:col>
      <xdr:colOff>1238250</xdr:colOff>
      <xdr:row>24</xdr:row>
      <xdr:rowOff>63300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7" y="295275"/>
          <a:ext cx="6048373" cy="41400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104777</xdr:colOff>
      <xdr:row>98</xdr:row>
      <xdr:rowOff>62292</xdr:rowOff>
    </xdr:from>
    <xdr:ext cx="6076947" cy="4140000"/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7" y="20417217"/>
          <a:ext cx="6076947" cy="4140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19053</xdr:colOff>
      <xdr:row>50</xdr:row>
      <xdr:rowOff>43242</xdr:rowOff>
    </xdr:from>
    <xdr:to>
      <xdr:col>2</xdr:col>
      <xdr:colOff>1238250</xdr:colOff>
      <xdr:row>55</xdr:row>
      <xdr:rowOff>29334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8" y="10358817"/>
          <a:ext cx="6048372" cy="414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19052</xdr:colOff>
      <xdr:row>2</xdr:row>
      <xdr:rowOff>47625</xdr:rowOff>
    </xdr:from>
    <xdr:to>
      <xdr:col>2</xdr:col>
      <xdr:colOff>1238250</xdr:colOff>
      <xdr:row>24</xdr:row>
      <xdr:rowOff>63300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7" y="295275"/>
          <a:ext cx="6048373" cy="41400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104777</xdr:colOff>
      <xdr:row>98</xdr:row>
      <xdr:rowOff>62292</xdr:rowOff>
    </xdr:from>
    <xdr:ext cx="6076947" cy="4140000"/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7" y="20417217"/>
          <a:ext cx="6076947" cy="4140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19053</xdr:colOff>
      <xdr:row>50</xdr:row>
      <xdr:rowOff>43242</xdr:rowOff>
    </xdr:from>
    <xdr:to>
      <xdr:col>5</xdr:col>
      <xdr:colOff>9525</xdr:colOff>
      <xdr:row>72</xdr:row>
      <xdr:rowOff>58917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8" y="10358817"/>
          <a:ext cx="6048372" cy="414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19052</xdr:colOff>
      <xdr:row>2</xdr:row>
      <xdr:rowOff>47625</xdr:rowOff>
    </xdr:from>
    <xdr:to>
      <xdr:col>5</xdr:col>
      <xdr:colOff>9525</xdr:colOff>
      <xdr:row>24</xdr:row>
      <xdr:rowOff>63300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7" y="295275"/>
          <a:ext cx="6048373" cy="41400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104777</xdr:colOff>
      <xdr:row>98</xdr:row>
      <xdr:rowOff>62292</xdr:rowOff>
    </xdr:from>
    <xdr:ext cx="6076947" cy="4140000"/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7" y="20417217"/>
          <a:ext cx="6076947" cy="4140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19053</xdr:colOff>
      <xdr:row>50</xdr:row>
      <xdr:rowOff>43242</xdr:rowOff>
    </xdr:from>
    <xdr:to>
      <xdr:col>5</xdr:col>
      <xdr:colOff>9525</xdr:colOff>
      <xdr:row>72</xdr:row>
      <xdr:rowOff>58917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8" y="10358817"/>
          <a:ext cx="6048372" cy="414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19052</xdr:colOff>
      <xdr:row>2</xdr:row>
      <xdr:rowOff>47625</xdr:rowOff>
    </xdr:from>
    <xdr:to>
      <xdr:col>5</xdr:col>
      <xdr:colOff>9525</xdr:colOff>
      <xdr:row>24</xdr:row>
      <xdr:rowOff>63300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7" y="295275"/>
          <a:ext cx="6048373" cy="41400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2</xdr:colOff>
      <xdr:row>98</xdr:row>
      <xdr:rowOff>62293</xdr:rowOff>
    </xdr:from>
    <xdr:ext cx="6048000" cy="4120279"/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7" y="20417218"/>
          <a:ext cx="6048000" cy="4120279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19053</xdr:colOff>
      <xdr:row>50</xdr:row>
      <xdr:rowOff>43242</xdr:rowOff>
    </xdr:from>
    <xdr:to>
      <xdr:col>2</xdr:col>
      <xdr:colOff>1238250</xdr:colOff>
      <xdr:row>72</xdr:row>
      <xdr:rowOff>58917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8" y="10358817"/>
          <a:ext cx="6048372" cy="414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19052</xdr:colOff>
      <xdr:row>2</xdr:row>
      <xdr:rowOff>47625</xdr:rowOff>
    </xdr:from>
    <xdr:to>
      <xdr:col>2</xdr:col>
      <xdr:colOff>1238250</xdr:colOff>
      <xdr:row>24</xdr:row>
      <xdr:rowOff>63300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7" y="295275"/>
          <a:ext cx="6048373" cy="41400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104777</xdr:colOff>
      <xdr:row>98</xdr:row>
      <xdr:rowOff>62292</xdr:rowOff>
    </xdr:from>
    <xdr:ext cx="6076947" cy="4140000"/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7" y="20417217"/>
          <a:ext cx="6076947" cy="4140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19053</xdr:colOff>
      <xdr:row>50</xdr:row>
      <xdr:rowOff>43242</xdr:rowOff>
    </xdr:from>
    <xdr:to>
      <xdr:col>2</xdr:col>
      <xdr:colOff>1238250</xdr:colOff>
      <xdr:row>72</xdr:row>
      <xdr:rowOff>58917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8" y="10358817"/>
          <a:ext cx="6048372" cy="414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19052</xdr:colOff>
      <xdr:row>2</xdr:row>
      <xdr:rowOff>47625</xdr:rowOff>
    </xdr:from>
    <xdr:to>
      <xdr:col>2</xdr:col>
      <xdr:colOff>1238250</xdr:colOff>
      <xdr:row>24</xdr:row>
      <xdr:rowOff>63300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7" y="295275"/>
          <a:ext cx="6048373" cy="41400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104777</xdr:colOff>
      <xdr:row>98</xdr:row>
      <xdr:rowOff>62292</xdr:rowOff>
    </xdr:from>
    <xdr:ext cx="6076947" cy="4140000"/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7" y="20417217"/>
          <a:ext cx="6076947" cy="4140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19053</xdr:colOff>
      <xdr:row>50</xdr:row>
      <xdr:rowOff>43242</xdr:rowOff>
    </xdr:from>
    <xdr:to>
      <xdr:col>5</xdr:col>
      <xdr:colOff>9525</xdr:colOff>
      <xdr:row>72</xdr:row>
      <xdr:rowOff>58917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8" y="10358817"/>
          <a:ext cx="6048372" cy="414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19052</xdr:colOff>
      <xdr:row>2</xdr:row>
      <xdr:rowOff>47625</xdr:rowOff>
    </xdr:from>
    <xdr:to>
      <xdr:col>5</xdr:col>
      <xdr:colOff>9525</xdr:colOff>
      <xdr:row>24</xdr:row>
      <xdr:rowOff>63300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7" y="295275"/>
          <a:ext cx="6048373" cy="41400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104777</xdr:colOff>
      <xdr:row>98</xdr:row>
      <xdr:rowOff>62292</xdr:rowOff>
    </xdr:from>
    <xdr:ext cx="6076947" cy="4140000"/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7" y="20417217"/>
          <a:ext cx="6076947" cy="4140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19053</xdr:colOff>
      <xdr:row>50</xdr:row>
      <xdr:rowOff>43242</xdr:rowOff>
    </xdr:from>
    <xdr:to>
      <xdr:col>5</xdr:col>
      <xdr:colOff>9525</xdr:colOff>
      <xdr:row>72</xdr:row>
      <xdr:rowOff>58917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8" y="10358817"/>
          <a:ext cx="6048372" cy="414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19052</xdr:colOff>
      <xdr:row>2</xdr:row>
      <xdr:rowOff>47625</xdr:rowOff>
    </xdr:from>
    <xdr:to>
      <xdr:col>5</xdr:col>
      <xdr:colOff>9525</xdr:colOff>
      <xdr:row>24</xdr:row>
      <xdr:rowOff>63300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7" y="295275"/>
          <a:ext cx="6048373" cy="41400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2</xdr:colOff>
      <xdr:row>98</xdr:row>
      <xdr:rowOff>62293</xdr:rowOff>
    </xdr:from>
    <xdr:ext cx="6048000" cy="4120279"/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7" y="20417218"/>
          <a:ext cx="6048000" cy="4120279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118455</xdr:colOff>
      <xdr:row>2</xdr:row>
      <xdr:rowOff>181477</xdr:rowOff>
    </xdr:from>
    <xdr:to>
      <xdr:col>4</xdr:col>
      <xdr:colOff>1402823</xdr:colOff>
      <xdr:row>23</xdr:row>
      <xdr:rowOff>66172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755" y="429127"/>
          <a:ext cx="5827793" cy="388519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50</xdr:row>
      <xdr:rowOff>123825</xdr:rowOff>
    </xdr:from>
    <xdr:to>
      <xdr:col>5</xdr:col>
      <xdr:colOff>0</xdr:colOff>
      <xdr:row>72</xdr:row>
      <xdr:rowOff>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0296525"/>
          <a:ext cx="6000750" cy="4000500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</xdr:colOff>
      <xdr:row>98</xdr:row>
      <xdr:rowOff>153653</xdr:rowOff>
    </xdr:from>
    <xdr:to>
      <xdr:col>4</xdr:col>
      <xdr:colOff>1448804</xdr:colOff>
      <xdr:row>119</xdr:row>
      <xdr:rowOff>122573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2399" y="20251403"/>
          <a:ext cx="5954130" cy="3969420"/>
        </a:xfrm>
        <a:prstGeom prst="rect">
          <a:avLst/>
        </a:prstGeom>
      </xdr:spPr>
    </xdr:pic>
    <xdr:clientData/>
  </xdr:twoCellAnchor>
  <xdr:twoCellAnchor editAs="oneCell">
    <xdr:from>
      <xdr:col>1</xdr:col>
      <xdr:colOff>70092</xdr:colOff>
      <xdr:row>146</xdr:row>
      <xdr:rowOff>124786</xdr:rowOff>
    </xdr:from>
    <xdr:to>
      <xdr:col>5</xdr:col>
      <xdr:colOff>10057</xdr:colOff>
      <xdr:row>167</xdr:row>
      <xdr:rowOff>122863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84392" y="30147586"/>
          <a:ext cx="5997865" cy="399857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0</xdr:row>
      <xdr:rowOff>104775</xdr:rowOff>
    </xdr:from>
    <xdr:ext cx="1080000" cy="1080000"/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04775"/>
          <a:ext cx="1080000" cy="1080000"/>
        </a:xfrm>
        <a:prstGeom prst="rect">
          <a:avLst/>
        </a:prstGeom>
      </xdr:spPr>
    </xdr:pic>
    <xdr:clientData/>
  </xdr:oneCellAnchor>
  <xdr:oneCellAnchor>
    <xdr:from>
      <xdr:col>2</xdr:col>
      <xdr:colOff>76200</xdr:colOff>
      <xdr:row>0</xdr:row>
      <xdr:rowOff>85725</xdr:rowOff>
    </xdr:from>
    <xdr:ext cx="1080000" cy="1080000"/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9475" y="85725"/>
          <a:ext cx="1080000" cy="1080000"/>
        </a:xfrm>
        <a:prstGeom prst="rect">
          <a:avLst/>
        </a:prstGeom>
      </xdr:spPr>
    </xdr:pic>
    <xdr:clientData/>
  </xdr:oneCellAnchor>
  <xdr:oneCellAnchor>
    <xdr:from>
      <xdr:col>2</xdr:col>
      <xdr:colOff>9525</xdr:colOff>
      <xdr:row>10</xdr:row>
      <xdr:rowOff>114300</xdr:rowOff>
    </xdr:from>
    <xdr:ext cx="1080000" cy="1080000"/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2800" y="2000250"/>
          <a:ext cx="1080000" cy="108000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10</xdr:row>
      <xdr:rowOff>133350</xdr:rowOff>
    </xdr:from>
    <xdr:ext cx="1080000" cy="1080000"/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019300"/>
          <a:ext cx="1080000" cy="108000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30</xdr:row>
      <xdr:rowOff>104775</xdr:rowOff>
    </xdr:from>
    <xdr:ext cx="1080000" cy="1080000"/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3876675"/>
          <a:ext cx="1080000" cy="1080000"/>
        </a:xfrm>
        <a:prstGeom prst="rect">
          <a:avLst/>
        </a:prstGeom>
      </xdr:spPr>
    </xdr:pic>
    <xdr:clientData/>
  </xdr:oneCellAnchor>
  <xdr:oneCellAnchor>
    <xdr:from>
      <xdr:col>2</xdr:col>
      <xdr:colOff>85725</xdr:colOff>
      <xdr:row>30</xdr:row>
      <xdr:rowOff>95250</xdr:rowOff>
    </xdr:from>
    <xdr:ext cx="1080000" cy="1080000"/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3867150"/>
          <a:ext cx="1080000" cy="10800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winfriedlehmann@t-online.de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winfriedlehmann@t-online.de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winfriedlehmann@t-online.de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mailto:winfriedlehmann@t-online.de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winfriedlehmann@t-online.de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mailto:ukoba@gmx.de" TargetMode="External"/><Relationship Id="rId18" Type="http://schemas.openxmlformats.org/officeDocument/2006/relationships/hyperlink" Target="mailto:axel.niesters@gmail.com" TargetMode="External"/><Relationship Id="rId26" Type="http://schemas.openxmlformats.org/officeDocument/2006/relationships/hyperlink" Target="mailto:udo-stolberg@t-online.de" TargetMode="External"/><Relationship Id="rId39" Type="http://schemas.openxmlformats.org/officeDocument/2006/relationships/hyperlink" Target="mailto:marcel.gruemmer@vg-aachen.nrw.de" TargetMode="External"/><Relationship Id="rId21" Type="http://schemas.openxmlformats.org/officeDocument/2006/relationships/hyperlink" Target="mailto:uwe.lipke@arcor.de" TargetMode="External"/><Relationship Id="rId34" Type="http://schemas.openxmlformats.org/officeDocument/2006/relationships/hyperlink" Target="mailto:Axel.Costard@mail.aachen.de" TargetMode="External"/><Relationship Id="rId42" Type="http://schemas.openxmlformats.org/officeDocument/2006/relationships/printerSettings" Target="../printerSettings/printerSettings3.bin"/><Relationship Id="rId7" Type="http://schemas.openxmlformats.org/officeDocument/2006/relationships/hyperlink" Target="mailto:marcel-gruemmer@online.de" TargetMode="External"/><Relationship Id="rId2" Type="http://schemas.openxmlformats.org/officeDocument/2006/relationships/hyperlink" Target="mailto:markus.schmitz@ewv.de" TargetMode="External"/><Relationship Id="rId16" Type="http://schemas.openxmlformats.org/officeDocument/2006/relationships/hyperlink" Target="mailto:mja@boendgen.com" TargetMode="External"/><Relationship Id="rId20" Type="http://schemas.openxmlformats.org/officeDocument/2006/relationships/hyperlink" Target="mailto:marcel.gruemmer@vg-aachen.nrw.de" TargetMode="External"/><Relationship Id="rId29" Type="http://schemas.openxmlformats.org/officeDocument/2006/relationships/hyperlink" Target="mailto:dima54@outlook.de" TargetMode="External"/><Relationship Id="rId41" Type="http://schemas.openxmlformats.org/officeDocument/2006/relationships/hyperlink" Target="mailto:pkablitz@web.de" TargetMode="External"/><Relationship Id="rId1" Type="http://schemas.openxmlformats.org/officeDocument/2006/relationships/hyperlink" Target="mailto:hans.tilly@t-online.de" TargetMode="External"/><Relationship Id="rId6" Type="http://schemas.openxmlformats.org/officeDocument/2006/relationships/hyperlink" Target="mailto:bbreidohr@arcor.de" TargetMode="External"/><Relationship Id="rId11" Type="http://schemas.openxmlformats.org/officeDocument/2006/relationships/hyperlink" Target="mailto:hans.tilly@t-online.de" TargetMode="External"/><Relationship Id="rId24" Type="http://schemas.openxmlformats.org/officeDocument/2006/relationships/hyperlink" Target="mailto:majansen@unitybox.de" TargetMode="External"/><Relationship Id="rId32" Type="http://schemas.openxmlformats.org/officeDocument/2006/relationships/hyperlink" Target="mailto:Axel.Costard@mail.aachen.de" TargetMode="External"/><Relationship Id="rId37" Type="http://schemas.openxmlformats.org/officeDocument/2006/relationships/hyperlink" Target="mailto:marcel.gruemmer@vg-aachen.nrw.de" TargetMode="External"/><Relationship Id="rId40" Type="http://schemas.openxmlformats.org/officeDocument/2006/relationships/hyperlink" Target="mailto:bbreidohr@arcor.de" TargetMode="External"/><Relationship Id="rId5" Type="http://schemas.openxmlformats.org/officeDocument/2006/relationships/hyperlink" Target="mailto:matata@web.de" TargetMode="External"/><Relationship Id="rId15" Type="http://schemas.openxmlformats.org/officeDocument/2006/relationships/hyperlink" Target="mailto:majansen@unitybox.de" TargetMode="External"/><Relationship Id="rId23" Type="http://schemas.openxmlformats.org/officeDocument/2006/relationships/hyperlink" Target="mailto:udo.meurer@web.de" TargetMode="External"/><Relationship Id="rId28" Type="http://schemas.openxmlformats.org/officeDocument/2006/relationships/hyperlink" Target="mailto:dima54@outlook.de" TargetMode="External"/><Relationship Id="rId36" Type="http://schemas.openxmlformats.org/officeDocument/2006/relationships/hyperlink" Target="mailto:marcel.gruemmer@online.de" TargetMode="External"/><Relationship Id="rId10" Type="http://schemas.openxmlformats.org/officeDocument/2006/relationships/hyperlink" Target="mailto:lars.boennen@inform-software.com" TargetMode="External"/><Relationship Id="rId19" Type="http://schemas.openxmlformats.org/officeDocument/2006/relationships/hyperlink" Target="mailto:marcel.gruemmer@online.de" TargetMode="External"/><Relationship Id="rId31" Type="http://schemas.openxmlformats.org/officeDocument/2006/relationships/hyperlink" Target="mailto:h-p.hansen@factur.de" TargetMode="External"/><Relationship Id="rId4" Type="http://schemas.openxmlformats.org/officeDocument/2006/relationships/hyperlink" Target="mailto:matata@web.de" TargetMode="External"/><Relationship Id="rId9" Type="http://schemas.openxmlformats.org/officeDocument/2006/relationships/hyperlink" Target="mailto:ukoba@gmx.de" TargetMode="External"/><Relationship Id="rId14" Type="http://schemas.openxmlformats.org/officeDocument/2006/relationships/hyperlink" Target="mailto:andreas.dollhopf@inform-software.com" TargetMode="External"/><Relationship Id="rId22" Type="http://schemas.openxmlformats.org/officeDocument/2006/relationships/hyperlink" Target="mailto:axel.niesters@gmail.com" TargetMode="External"/><Relationship Id="rId27" Type="http://schemas.openxmlformats.org/officeDocument/2006/relationships/hyperlink" Target="mailto:hans.tilly@t-online.de" TargetMode="External"/><Relationship Id="rId30" Type="http://schemas.openxmlformats.org/officeDocument/2006/relationships/hyperlink" Target="mailto:pkablitz@web.de" TargetMode="External"/><Relationship Id="rId35" Type="http://schemas.openxmlformats.org/officeDocument/2006/relationships/hyperlink" Target="mailto:ukoba@gmx.de" TargetMode="External"/><Relationship Id="rId8" Type="http://schemas.openxmlformats.org/officeDocument/2006/relationships/hyperlink" Target="mailto:Marcel.Gruemmer@vg-aachen.nrw.de" TargetMode="External"/><Relationship Id="rId3" Type="http://schemas.openxmlformats.org/officeDocument/2006/relationships/hyperlink" Target="mailto:winfriedlehmann@t-online.de" TargetMode="External"/><Relationship Id="rId12" Type="http://schemas.openxmlformats.org/officeDocument/2006/relationships/hyperlink" Target="mailto:udo.meurer@web.de" TargetMode="External"/><Relationship Id="rId17" Type="http://schemas.openxmlformats.org/officeDocument/2006/relationships/hyperlink" Target="mailto:axel.niesters@gmail.com" TargetMode="External"/><Relationship Id="rId25" Type="http://schemas.openxmlformats.org/officeDocument/2006/relationships/hyperlink" Target="mailto:mja@boendgen.com" TargetMode="External"/><Relationship Id="rId33" Type="http://schemas.openxmlformats.org/officeDocument/2006/relationships/hyperlink" Target="mailto:arnold.willecke@freenet.de" TargetMode="External"/><Relationship Id="rId38" Type="http://schemas.openxmlformats.org/officeDocument/2006/relationships/hyperlink" Target="mailto:marcel.gruemmer@online.de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8"/>
  <dimension ref="A4:H45"/>
  <sheetViews>
    <sheetView workbookViewId="0">
      <selection activeCell="A45" sqref="A45:H45"/>
    </sheetView>
  </sheetViews>
  <sheetFormatPr baseColWidth="10" defaultRowHeight="12.75" x14ac:dyDescent="0.2"/>
  <sheetData>
    <row r="4" spans="1:8" ht="33" customHeight="1" x14ac:dyDescent="0.2">
      <c r="A4" s="951" t="s">
        <v>10</v>
      </c>
      <c r="B4" s="951"/>
      <c r="C4" s="951"/>
      <c r="D4" s="951"/>
      <c r="E4" s="951"/>
      <c r="F4" s="951"/>
      <c r="G4" s="951"/>
      <c r="H4" s="951"/>
    </row>
    <row r="5" spans="1:8" x14ac:dyDescent="0.2">
      <c r="A5" s="192"/>
      <c r="B5" s="192"/>
      <c r="C5" s="193"/>
      <c r="D5" s="192"/>
      <c r="E5" s="192"/>
      <c r="F5" s="192"/>
      <c r="G5" s="192"/>
      <c r="H5" s="192"/>
    </row>
    <row r="6" spans="1:8" ht="27.75" customHeight="1" x14ac:dyDescent="0.2">
      <c r="A6" s="952" t="s">
        <v>258</v>
      </c>
      <c r="B6" s="952"/>
      <c r="C6" s="952"/>
      <c r="D6" s="952"/>
      <c r="E6" s="952"/>
      <c r="F6" s="952"/>
      <c r="G6" s="952"/>
      <c r="H6" s="952"/>
    </row>
    <row r="7" spans="1:8" x14ac:dyDescent="0.2">
      <c r="A7" s="192"/>
      <c r="B7" s="192"/>
      <c r="C7" s="193"/>
      <c r="D7" s="192"/>
      <c r="E7" s="192"/>
      <c r="F7" s="192"/>
      <c r="G7" s="192"/>
      <c r="H7" s="192"/>
    </row>
    <row r="8" spans="1:8" x14ac:dyDescent="0.2">
      <c r="A8" s="192"/>
      <c r="B8" s="192"/>
      <c r="C8" s="193"/>
      <c r="D8" s="192"/>
      <c r="E8" s="192"/>
      <c r="F8" s="192"/>
      <c r="G8" s="192"/>
      <c r="H8" s="192"/>
    </row>
    <row r="9" spans="1:8" ht="32.25" customHeight="1" x14ac:dyDescent="0.2">
      <c r="A9" s="953" t="s">
        <v>277</v>
      </c>
      <c r="B9" s="953"/>
      <c r="C9" s="953"/>
      <c r="D9" s="953"/>
      <c r="E9" s="953"/>
      <c r="F9" s="953"/>
      <c r="G9" s="953"/>
      <c r="H9" s="953"/>
    </row>
    <row r="10" spans="1:8" x14ac:dyDescent="0.2">
      <c r="A10" s="192"/>
      <c r="B10" s="192"/>
      <c r="C10" s="194"/>
      <c r="D10" s="192"/>
      <c r="E10" s="192"/>
      <c r="F10" s="192"/>
      <c r="G10" s="192"/>
      <c r="H10" s="192"/>
    </row>
    <row r="11" spans="1:8" ht="30.75" customHeight="1" x14ac:dyDescent="0.2">
      <c r="A11" s="952">
        <v>2024</v>
      </c>
      <c r="B11" s="952"/>
      <c r="C11" s="952"/>
      <c r="D11" s="952"/>
      <c r="E11" s="952"/>
      <c r="F11" s="952"/>
      <c r="G11" s="952"/>
      <c r="H11" s="952"/>
    </row>
    <row r="45" spans="1:8" ht="27.75" customHeight="1" x14ac:dyDescent="0.2">
      <c r="A45" s="950"/>
      <c r="B45" s="950"/>
      <c r="C45" s="950"/>
      <c r="D45" s="950"/>
      <c r="E45" s="950"/>
      <c r="F45" s="950"/>
      <c r="G45" s="950"/>
      <c r="H45" s="950"/>
    </row>
  </sheetData>
  <mergeCells count="5">
    <mergeCell ref="A45:H45"/>
    <mergeCell ref="A4:H4"/>
    <mergeCell ref="A6:H6"/>
    <mergeCell ref="A9:H9"/>
    <mergeCell ref="A11:H1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39D07-7087-4AE6-BEF3-F92B44F43E00}">
  <sheetPr codeName="Tabelle16"/>
  <dimension ref="A1:O72"/>
  <sheetViews>
    <sheetView topLeftCell="A40" workbookViewId="0">
      <selection activeCell="R69" sqref="R69"/>
    </sheetView>
  </sheetViews>
  <sheetFormatPr baseColWidth="10" defaultColWidth="13.33203125" defaultRowHeight="15" x14ac:dyDescent="0.25"/>
  <cols>
    <col min="1" max="1" width="15.83203125" style="431" customWidth="1"/>
    <col min="2" max="2" width="2" style="431" customWidth="1"/>
    <col min="3" max="3" width="15.83203125" style="431" customWidth="1"/>
    <col min="4" max="5" width="5.83203125" style="447" customWidth="1"/>
    <col min="6" max="6" width="15.83203125" style="431" customWidth="1"/>
    <col min="7" max="7" width="2" style="431" customWidth="1"/>
    <col min="8" max="8" width="15.83203125" style="431" customWidth="1"/>
    <col min="9" max="10" width="5.83203125" style="431" customWidth="1"/>
    <col min="11" max="11" width="11.33203125" style="431" hidden="1" customWidth="1"/>
    <col min="12" max="12" width="2" style="431" hidden="1" customWidth="1"/>
    <col min="13" max="13" width="11.33203125" style="431" hidden="1" customWidth="1"/>
    <col min="14" max="15" width="3.83203125" style="447" hidden="1" customWidth="1"/>
    <col min="16" max="16" width="0" style="431" hidden="1" customWidth="1"/>
    <col min="17" max="16384" width="13.33203125" style="431"/>
  </cols>
  <sheetData>
    <row r="1" spans="1:15" ht="33" customHeight="1" thickBot="1" x14ac:dyDescent="0.3">
      <c r="A1" s="1490" t="s">
        <v>593</v>
      </c>
      <c r="B1" s="1491"/>
      <c r="C1" s="1491"/>
      <c r="D1" s="1491"/>
      <c r="E1" s="1491"/>
      <c r="F1" s="1491"/>
      <c r="G1" s="1491"/>
      <c r="H1" s="1491"/>
      <c r="I1" s="1491"/>
      <c r="J1" s="1491"/>
      <c r="N1" s="431"/>
      <c r="O1" s="431"/>
    </row>
    <row r="2" spans="1:15" ht="15.75" thickTop="1" x14ac:dyDescent="0.25">
      <c r="A2" s="1487" t="str">
        <f>BilanzA!A1</f>
        <v>Boendgen - Baustoffe</v>
      </c>
      <c r="B2" s="1488"/>
      <c r="C2" s="1488"/>
      <c r="D2" s="1488"/>
      <c r="E2" s="1489"/>
      <c r="F2" s="1487" t="str">
        <f>BilanzA!A41</f>
        <v>BSG Aktiv</v>
      </c>
      <c r="G2" s="1488"/>
      <c r="H2" s="1488"/>
      <c r="I2" s="1488"/>
      <c r="J2" s="1489"/>
      <c r="K2" s="1487" t="str">
        <f>BilanzA!A81</f>
        <v>Stadtverwaltung Aachen</v>
      </c>
      <c r="L2" s="1488"/>
      <c r="M2" s="1488"/>
      <c r="N2" s="1488"/>
      <c r="O2" s="1489"/>
    </row>
    <row r="3" spans="1:15" ht="15.75" thickBot="1" x14ac:dyDescent="0.3">
      <c r="A3" s="1474" t="s">
        <v>446</v>
      </c>
      <c r="B3" s="1475"/>
      <c r="C3" s="1476"/>
      <c r="D3" s="432" t="s">
        <v>460</v>
      </c>
      <c r="E3" s="433" t="s">
        <v>7</v>
      </c>
      <c r="F3" s="1474" t="s">
        <v>446</v>
      </c>
      <c r="G3" s="1475"/>
      <c r="H3" s="1476"/>
      <c r="I3" s="432" t="s">
        <v>460</v>
      </c>
      <c r="J3" s="433" t="s">
        <v>7</v>
      </c>
      <c r="K3" s="1474" t="s">
        <v>446</v>
      </c>
      <c r="L3" s="1475"/>
      <c r="M3" s="1476"/>
      <c r="N3" s="432" t="s">
        <v>460</v>
      </c>
      <c r="O3" s="433" t="s">
        <v>7</v>
      </c>
    </row>
    <row r="4" spans="1:15" x14ac:dyDescent="0.25">
      <c r="A4" s="434" t="str">
        <f>IF(BilanzA!AN5&lt;&gt;"",BilanzA!A5,IF(BilanzA!AO5&lt;&gt;"",BilanzA!A5,""))</f>
        <v/>
      </c>
      <c r="B4" s="435"/>
      <c r="C4" s="435" t="str">
        <f>IF(BilanzA!AN5&lt;&gt;"",BilanzA!C5,IF(BilanzA!AO5&lt;&gt;"",BilanzA!C5,""))</f>
        <v/>
      </c>
      <c r="D4" s="436" t="str">
        <f>IF(BilanzA!AN5&lt;&gt;"",BilanzA!AN5,IF(BilanzA!AO5&lt;&gt;"",BilanzA!AN5,""))</f>
        <v/>
      </c>
      <c r="E4" s="437" t="str">
        <f>IF(BilanzA!AN5&lt;&gt;"",BilanzA!AO5,IF(BilanzA!AO5&lt;&gt;"",BilanzA!AO5,""))</f>
        <v/>
      </c>
      <c r="F4" s="434" t="str">
        <f>IF(BilanzA!AN45&lt;&gt;"",BilanzA!A45,IF(BilanzA!AO45&lt;&gt;"",BilanzA!A45,""))</f>
        <v/>
      </c>
      <c r="G4" s="435"/>
      <c r="H4" s="435" t="str">
        <f>IF(BilanzA!AN45&lt;&gt;"",BilanzA!C45,IF(BilanzA!AO45&lt;&gt;"",BilanzA!C45,""))</f>
        <v/>
      </c>
      <c r="I4" s="436" t="str">
        <f>IF(BilanzA!AN45&lt;&gt;"",BilanzA!AN45,IF(BilanzA!AO45&lt;&gt;"",BilanzA!AN45,""))</f>
        <v/>
      </c>
      <c r="J4" s="437" t="str">
        <f>IF(BilanzA!AN45&lt;&gt;"",BilanzA!AO45,IF(BilanzA!AO45&lt;&gt;"",BilanzA!AO45,""))</f>
        <v/>
      </c>
      <c r="K4" s="434" t="str">
        <f>IF(BilanzA!AN85&lt;&gt;"",BilanzA!A85,IF(BilanzA!AO85&lt;&gt;"",BilanzA!A85,""))</f>
        <v/>
      </c>
      <c r="L4" s="435"/>
      <c r="M4" s="435" t="str">
        <f>IF(BilanzA!AN85&lt;&gt;"",BilanzA!C85,IF(BilanzA!AO85&lt;&gt;"",BilanzA!C85,""))</f>
        <v/>
      </c>
      <c r="N4" s="436" t="str">
        <f>IF(BilanzA!AN85&lt;&gt;"",BilanzA!AN85,IF(BilanzA!AO85&lt;&gt;"",BilanzA!AN85,""))</f>
        <v/>
      </c>
      <c r="O4" s="437" t="str">
        <f>IF(BilanzA!AN85&lt;&gt;"",BilanzA!AO85,IF(BilanzA!AO85&lt;&gt;"",BilanzA!AO85,""))</f>
        <v/>
      </c>
    </row>
    <row r="5" spans="1:15" x14ac:dyDescent="0.25">
      <c r="A5" s="434" t="str">
        <f>IF(BilanzA!AN6&lt;&gt;"",BilanzA!A6,IF(BilanzA!AO6&lt;&gt;"",BilanzA!A6,""))</f>
        <v/>
      </c>
      <c r="B5" s="435"/>
      <c r="C5" s="435" t="str">
        <f>IF(BilanzA!AN6&lt;&gt;"",BilanzA!C6,IF(BilanzA!AO6&lt;&gt;"",BilanzA!C6,""))</f>
        <v/>
      </c>
      <c r="D5" s="436" t="str">
        <f>IF(BilanzA!AN6&lt;&gt;"",BilanzA!AN6,IF(BilanzA!AO6&lt;&gt;"",BilanzA!AN6,""))</f>
        <v/>
      </c>
      <c r="E5" s="437" t="str">
        <f>IF(BilanzA!AN6&lt;&gt;"",BilanzA!AO6,IF(BilanzA!AO6&lt;&gt;"",BilanzA!AO6,""))</f>
        <v/>
      </c>
      <c r="F5" s="434" t="str">
        <f>IF(BilanzA!AN46&lt;&gt;"",BilanzA!A46,IF(BilanzA!AO46&lt;&gt;"",BilanzA!A46,""))</f>
        <v/>
      </c>
      <c r="G5" s="435"/>
      <c r="H5" s="435" t="str">
        <f>IF(BilanzA!AN46&lt;&gt;"",BilanzA!C46,IF(BilanzA!AO46&lt;&gt;"",BilanzA!C46,""))</f>
        <v/>
      </c>
      <c r="I5" s="436" t="str">
        <f>IF(BilanzA!AN46&lt;&gt;"",BilanzA!AN46,IF(BilanzA!AO46&lt;&gt;"",BilanzA!AN46,""))</f>
        <v/>
      </c>
      <c r="J5" s="437" t="str">
        <f>IF(BilanzA!AN46&lt;&gt;"",BilanzA!AO46,IF(BilanzA!AO46&lt;&gt;"",BilanzA!AO46,""))</f>
        <v/>
      </c>
      <c r="K5" s="434" t="str">
        <f>IF(BilanzA!AN86&lt;&gt;"",BilanzA!A86,IF(BilanzA!AO86&lt;&gt;"",BilanzA!A86,""))</f>
        <v/>
      </c>
      <c r="L5" s="435"/>
      <c r="M5" s="435" t="str">
        <f>IF(BilanzA!AN86&lt;&gt;"",BilanzA!C86,IF(BilanzA!AO86&lt;&gt;"",BilanzA!C86,""))</f>
        <v/>
      </c>
      <c r="N5" s="436" t="str">
        <f>IF(BilanzA!AN86&lt;&gt;"",BilanzA!AN86,IF(BilanzA!AO86&lt;&gt;"",BilanzA!AN86,""))</f>
        <v/>
      </c>
      <c r="O5" s="437" t="str">
        <f>IF(BilanzA!AN86&lt;&gt;"",BilanzA!AO86,IF(BilanzA!AO86&lt;&gt;"",BilanzA!AO86,""))</f>
        <v/>
      </c>
    </row>
    <row r="6" spans="1:15" x14ac:dyDescent="0.25">
      <c r="A6" s="434" t="str">
        <f>IF(BilanzA!AN7&lt;&gt;"",BilanzA!A7,IF(BilanzA!AO7&lt;&gt;"",BilanzA!A7,""))</f>
        <v/>
      </c>
      <c r="B6" s="435"/>
      <c r="C6" s="435" t="str">
        <f>IF(BilanzA!AN7&lt;&gt;"",BilanzA!C7,IF(BilanzA!AO7&lt;&gt;"",BilanzA!C7,""))</f>
        <v/>
      </c>
      <c r="D6" s="436" t="str">
        <f>IF(BilanzA!AN7&lt;&gt;"",BilanzA!AN7,IF(BilanzA!AO7&lt;&gt;"",BilanzA!AN7,""))</f>
        <v/>
      </c>
      <c r="E6" s="437" t="str">
        <f>IF(BilanzA!AN7&lt;&gt;"",BilanzA!AO7,IF(BilanzA!AO7&lt;&gt;"",BilanzA!AO7,""))</f>
        <v/>
      </c>
      <c r="F6" s="434" t="str">
        <f>IF(BilanzA!AN47&lt;&gt;"",BilanzA!A47,IF(BilanzA!AO47&lt;&gt;"",BilanzA!A47,""))</f>
        <v/>
      </c>
      <c r="G6" s="435"/>
      <c r="H6" s="435" t="str">
        <f>IF(BilanzA!AN47&lt;&gt;"",BilanzA!C47,IF(BilanzA!AO47&lt;&gt;"",BilanzA!C47,""))</f>
        <v/>
      </c>
      <c r="I6" s="436" t="str">
        <f>IF(BilanzA!AN47&lt;&gt;"",BilanzA!AN47,IF(BilanzA!AO47&lt;&gt;"",BilanzA!AN47,""))</f>
        <v/>
      </c>
      <c r="J6" s="437" t="str">
        <f>IF(BilanzA!AN47&lt;&gt;"",BilanzA!AO47,IF(BilanzA!AO47&lt;&gt;"",BilanzA!AO47,""))</f>
        <v/>
      </c>
      <c r="K6" s="434" t="str">
        <f>IF(BilanzA!AN87&lt;&gt;"",BilanzA!A87,IF(BilanzA!AO87&lt;&gt;"",BilanzA!A87,""))</f>
        <v/>
      </c>
      <c r="L6" s="435"/>
      <c r="M6" s="435" t="str">
        <f>IF(BilanzA!AN87&lt;&gt;"",BilanzA!C87,IF(BilanzA!AO87&lt;&gt;"",BilanzA!C87,""))</f>
        <v/>
      </c>
      <c r="N6" s="436" t="str">
        <f>IF(BilanzA!AN87&lt;&gt;"",BilanzA!AN87,IF(BilanzA!AO87&lt;&gt;"",BilanzA!AN87,""))</f>
        <v/>
      </c>
      <c r="O6" s="437" t="str">
        <f>IF(BilanzA!AN87&lt;&gt;"",BilanzA!AO87,IF(BilanzA!AO87&lt;&gt;"",BilanzA!AO87,""))</f>
        <v/>
      </c>
    </row>
    <row r="7" spans="1:15" x14ac:dyDescent="0.25">
      <c r="A7" s="434" t="str">
        <f>IF(BilanzA!AN8&lt;&gt;"",BilanzA!A8,IF(BilanzA!AO8&lt;&gt;"",BilanzA!A8,""))</f>
        <v/>
      </c>
      <c r="B7" s="435"/>
      <c r="C7" s="435" t="str">
        <f>IF(BilanzA!AN8&lt;&gt;"",BilanzA!C8,IF(BilanzA!AO8&lt;&gt;"",BilanzA!C8,""))</f>
        <v/>
      </c>
      <c r="D7" s="436" t="str">
        <f>IF(BilanzA!AN8&lt;&gt;"",BilanzA!AN8,IF(BilanzA!AO8&lt;&gt;"",BilanzA!AN8,""))</f>
        <v/>
      </c>
      <c r="E7" s="437" t="str">
        <f>IF(BilanzA!AN8&lt;&gt;"",BilanzA!AO8,IF(BilanzA!AO8&lt;&gt;"",BilanzA!AO8,""))</f>
        <v/>
      </c>
      <c r="F7" s="434" t="str">
        <f>IF(BilanzA!AN48&lt;&gt;"",BilanzA!A48,IF(BilanzA!AO48&lt;&gt;"",BilanzA!A48,""))</f>
        <v/>
      </c>
      <c r="G7" s="435"/>
      <c r="H7" s="435" t="str">
        <f>IF(BilanzA!AN48&lt;&gt;"",BilanzA!C48,IF(BilanzA!AO48&lt;&gt;"",BilanzA!C48,""))</f>
        <v/>
      </c>
      <c r="I7" s="436" t="str">
        <f>IF(BilanzA!AN48&lt;&gt;"",BilanzA!AN48,IF(BilanzA!AO48&lt;&gt;"",BilanzA!AN48,""))</f>
        <v/>
      </c>
      <c r="J7" s="437" t="str">
        <f>IF(BilanzA!AN48&lt;&gt;"",BilanzA!AO48,IF(BilanzA!AO48&lt;&gt;"",BilanzA!AO48,""))</f>
        <v/>
      </c>
      <c r="K7" s="434" t="str">
        <f>IF(BilanzA!AN88&lt;&gt;"",BilanzA!A88,IF(BilanzA!AO88&lt;&gt;"",BilanzA!A88,""))</f>
        <v/>
      </c>
      <c r="L7" s="435"/>
      <c r="M7" s="435" t="str">
        <f>IF(BilanzA!AN88&lt;&gt;"",BilanzA!C88,IF(BilanzA!AO88&lt;&gt;"",BilanzA!C88,""))</f>
        <v/>
      </c>
      <c r="N7" s="436" t="str">
        <f>IF(BilanzA!AN88&lt;&gt;"",BilanzA!AN88,IF(BilanzA!AO88&lt;&gt;"",BilanzA!AN88,""))</f>
        <v/>
      </c>
      <c r="O7" s="437" t="str">
        <f>IF(BilanzA!AN88&lt;&gt;"",BilanzA!AO88,IF(BilanzA!AO88&lt;&gt;"",BilanzA!AO88,""))</f>
        <v/>
      </c>
    </row>
    <row r="8" spans="1:15" x14ac:dyDescent="0.25">
      <c r="A8" s="434" t="str">
        <f>IF(BilanzA!AN9&lt;&gt;"",BilanzA!A9,IF(BilanzA!AO9&lt;&gt;"",BilanzA!A9,""))</f>
        <v/>
      </c>
      <c r="B8" s="435"/>
      <c r="C8" s="435" t="str">
        <f>IF(BilanzA!AN9&lt;&gt;"",BilanzA!C9,IF(BilanzA!AO9&lt;&gt;"",BilanzA!C9,""))</f>
        <v/>
      </c>
      <c r="D8" s="436" t="str">
        <f>IF(BilanzA!AN9&lt;&gt;"",BilanzA!AN9,IF(BilanzA!AO9&lt;&gt;"",BilanzA!AN9,""))</f>
        <v/>
      </c>
      <c r="E8" s="437" t="str">
        <f>IF(BilanzA!AN9&lt;&gt;"",BilanzA!AO9,IF(BilanzA!AO9&lt;&gt;"",BilanzA!AO9,""))</f>
        <v/>
      </c>
      <c r="F8" s="434" t="str">
        <f>IF(BilanzA!AN49&lt;&gt;"",BilanzA!A49,IF(BilanzA!AO49&lt;&gt;"",BilanzA!A49,""))</f>
        <v/>
      </c>
      <c r="G8" s="435"/>
      <c r="H8" s="435" t="str">
        <f>IF(BilanzA!AN49&lt;&gt;"",BilanzA!C49,IF(BilanzA!AO49&lt;&gt;"",BilanzA!C49,""))</f>
        <v/>
      </c>
      <c r="I8" s="436" t="str">
        <f>IF(BilanzA!AN49&lt;&gt;"",BilanzA!AN49,IF(BilanzA!AO49&lt;&gt;"",BilanzA!AN49,""))</f>
        <v/>
      </c>
      <c r="J8" s="437" t="str">
        <f>IF(BilanzA!AN49&lt;&gt;"",BilanzA!AO49,IF(BilanzA!AO49&lt;&gt;"",BilanzA!AO49,""))</f>
        <v/>
      </c>
      <c r="K8" s="434" t="str">
        <f>IF(BilanzA!AN89&lt;&gt;"",BilanzA!A89,IF(BilanzA!AO89&lt;&gt;"",BilanzA!A89,""))</f>
        <v/>
      </c>
      <c r="L8" s="435"/>
      <c r="M8" s="435" t="str">
        <f>IF(BilanzA!AN89&lt;&gt;"",BilanzA!C89,IF(BilanzA!AO89&lt;&gt;"",BilanzA!C89,""))</f>
        <v/>
      </c>
      <c r="N8" s="436" t="str">
        <f>IF(BilanzA!AN89&lt;&gt;"",BilanzA!AN89,IF(BilanzA!AO89&lt;&gt;"",BilanzA!AN89,""))</f>
        <v/>
      </c>
      <c r="O8" s="437" t="str">
        <f>IF(BilanzA!AN89&lt;&gt;"",BilanzA!AO89,IF(BilanzA!AO89&lt;&gt;"",BilanzA!AO89,""))</f>
        <v/>
      </c>
    </row>
    <row r="9" spans="1:15" ht="15" customHeight="1" x14ac:dyDescent="0.25">
      <c r="A9" s="434" t="str">
        <f>IF(BilanzA!AN10&lt;&gt;"",BilanzA!A10,IF(BilanzA!AO10&lt;&gt;"",BilanzA!A10,""))</f>
        <v/>
      </c>
      <c r="B9" s="435"/>
      <c r="C9" s="435" t="str">
        <f>IF(BilanzA!AN10&lt;&gt;"",BilanzA!C10,IF(BilanzA!AO10&lt;&gt;"",BilanzA!C10,""))</f>
        <v/>
      </c>
      <c r="D9" s="436" t="str">
        <f>IF(BilanzA!AN10&lt;&gt;"",BilanzA!AN10,IF(BilanzA!AO10&lt;&gt;"",BilanzA!AN10,""))</f>
        <v/>
      </c>
      <c r="E9" s="437" t="str">
        <f>IF(BilanzA!AN10&lt;&gt;"",BilanzA!AO10,IF(BilanzA!AO10&lt;&gt;"",BilanzA!AO10,""))</f>
        <v/>
      </c>
      <c r="F9" s="434" t="str">
        <f>IF(BilanzA!AN50&lt;&gt;"",BilanzA!A50,IF(BilanzA!AO50&lt;&gt;"",BilanzA!A50,""))</f>
        <v/>
      </c>
      <c r="G9" s="435"/>
      <c r="H9" s="435" t="str">
        <f>IF(BilanzA!AN50&lt;&gt;"",BilanzA!C50,IF(BilanzA!AO50&lt;&gt;"",BilanzA!C50,""))</f>
        <v/>
      </c>
      <c r="I9" s="436" t="str">
        <f>IF(BilanzA!AN50&lt;&gt;"",BilanzA!AN50,IF(BilanzA!AO50&lt;&gt;"",BilanzA!AN50,""))</f>
        <v/>
      </c>
      <c r="J9" s="437" t="str">
        <f>IF(BilanzA!AN50&lt;&gt;"",BilanzA!AO50,IF(BilanzA!AO50&lt;&gt;"",BilanzA!AO50,""))</f>
        <v/>
      </c>
      <c r="K9" s="434" t="str">
        <f>IF(BilanzA!AN90&lt;&gt;"",BilanzA!A90,IF(BilanzA!AO90&lt;&gt;"",BilanzA!A90,""))</f>
        <v/>
      </c>
      <c r="L9" s="435"/>
      <c r="M9" s="435" t="str">
        <f>IF(BilanzA!AN90&lt;&gt;"",BilanzA!C90,IF(BilanzA!AO90&lt;&gt;"",BilanzA!C90,""))</f>
        <v/>
      </c>
      <c r="N9" s="436" t="str">
        <f>IF(BilanzA!AN90&lt;&gt;"",BilanzA!AN90,IF(BilanzA!AO90&lt;&gt;"",BilanzA!AN90,""))</f>
        <v/>
      </c>
      <c r="O9" s="437" t="str">
        <f>IF(BilanzA!AN90&lt;&gt;"",BilanzA!AO90,IF(BilanzA!AO90&lt;&gt;"",BilanzA!AO90,""))</f>
        <v/>
      </c>
    </row>
    <row r="10" spans="1:15" ht="15" customHeight="1" x14ac:dyDescent="0.25">
      <c r="A10" s="434" t="str">
        <f>IF(BilanzA!AN11&lt;&gt;"",BilanzA!A11,IF(BilanzA!AO11&lt;&gt;"",BilanzA!A11,""))</f>
        <v/>
      </c>
      <c r="B10" s="435"/>
      <c r="C10" s="435" t="str">
        <f>IF(BilanzA!AN11&lt;&gt;"",BilanzA!C11,IF(BilanzA!AO11&lt;&gt;"",BilanzA!C11,""))</f>
        <v/>
      </c>
      <c r="D10" s="436" t="str">
        <f>IF(BilanzA!AN11&lt;&gt;"",BilanzA!AN11,IF(BilanzA!AO11&lt;&gt;"",BilanzA!AN11,""))</f>
        <v/>
      </c>
      <c r="E10" s="437" t="str">
        <f>IF(BilanzA!AN11&lt;&gt;"",BilanzA!AO11,IF(BilanzA!AO11&lt;&gt;"",BilanzA!AO11,""))</f>
        <v/>
      </c>
      <c r="F10" s="434" t="str">
        <f>IF(BilanzA!AN51&lt;&gt;"",BilanzA!A51,IF(BilanzA!AO51&lt;&gt;"",BilanzA!A51,""))</f>
        <v/>
      </c>
      <c r="G10" s="435"/>
      <c r="H10" s="435" t="str">
        <f>IF(BilanzA!AN51&lt;&gt;"",BilanzA!C51,IF(BilanzA!AO51&lt;&gt;"",BilanzA!C51,""))</f>
        <v/>
      </c>
      <c r="I10" s="436" t="str">
        <f>IF(BilanzA!AN51&lt;&gt;"",BilanzA!AN51,IF(BilanzA!AO51&lt;&gt;"",BilanzA!AN51,""))</f>
        <v/>
      </c>
      <c r="J10" s="437" t="str">
        <f>IF(BilanzA!AN51&lt;&gt;"",BilanzA!AO51,IF(BilanzA!AO51&lt;&gt;"",BilanzA!AO51,""))</f>
        <v/>
      </c>
      <c r="K10" s="434" t="str">
        <f>IF(BilanzA!AN91&lt;&gt;"",BilanzA!A91,IF(BilanzA!AO91&lt;&gt;"",BilanzA!A91,""))</f>
        <v/>
      </c>
      <c r="L10" s="435"/>
      <c r="M10" s="435" t="str">
        <f>IF(BilanzA!AN91&lt;&gt;"",BilanzA!C91,IF(BilanzA!AO91&lt;&gt;"",BilanzA!C91,""))</f>
        <v/>
      </c>
      <c r="N10" s="436" t="str">
        <f>IF(BilanzA!AN91&lt;&gt;"",BilanzA!AN91,IF(BilanzA!AO91&lt;&gt;"",BilanzA!AN91,""))</f>
        <v/>
      </c>
      <c r="O10" s="437" t="str">
        <f>IF(BilanzA!AN91&lt;&gt;"",BilanzA!AO91,IF(BilanzA!AO91&lt;&gt;"",BilanzA!AO91,""))</f>
        <v/>
      </c>
    </row>
    <row r="11" spans="1:15" ht="15" customHeight="1" x14ac:dyDescent="0.25">
      <c r="A11" s="434" t="str">
        <f>IF(BilanzA!AN12&lt;&gt;"",BilanzA!A12,IF(BilanzA!AO12&lt;&gt;"",BilanzA!A12,""))</f>
        <v/>
      </c>
      <c r="B11" s="435"/>
      <c r="C11" s="435" t="str">
        <f>IF(BilanzA!AN12&lt;&gt;"",BilanzA!C12,IF(BilanzA!AO12&lt;&gt;"",BilanzA!C12,""))</f>
        <v/>
      </c>
      <c r="D11" s="436" t="str">
        <f>IF(BilanzA!AN12&lt;&gt;"",BilanzA!AN12,IF(BilanzA!AO12&lt;&gt;"",BilanzA!AN12,""))</f>
        <v/>
      </c>
      <c r="E11" s="437" t="str">
        <f>IF(BilanzA!AN12&lt;&gt;"",BilanzA!AO12,IF(BilanzA!AO12&lt;&gt;"",BilanzA!AO12,""))</f>
        <v/>
      </c>
      <c r="F11" s="434" t="str">
        <f>IF(BilanzA!AN52&lt;&gt;"",BilanzA!A52,IF(BilanzA!AO52&lt;&gt;"",BilanzA!A52,""))</f>
        <v/>
      </c>
      <c r="G11" s="435"/>
      <c r="H11" s="435" t="str">
        <f>IF(BilanzA!AN52&lt;&gt;"",BilanzA!C52,IF(BilanzA!AO52&lt;&gt;"",BilanzA!C52,""))</f>
        <v/>
      </c>
      <c r="I11" s="436" t="str">
        <f>IF(BilanzA!AN52&lt;&gt;"",BilanzA!AN52,IF(BilanzA!AO52&lt;&gt;"",BilanzA!AN52,""))</f>
        <v/>
      </c>
      <c r="J11" s="437" t="str">
        <f>IF(BilanzA!AN52&lt;&gt;"",BilanzA!AO52,IF(BilanzA!AO52&lt;&gt;"",BilanzA!AO52,""))</f>
        <v/>
      </c>
      <c r="K11" s="434" t="str">
        <f>IF(BilanzA!AN92&lt;&gt;"",BilanzA!A92,IF(BilanzA!AO92&lt;&gt;"",BilanzA!A92,""))</f>
        <v/>
      </c>
      <c r="L11" s="435"/>
      <c r="M11" s="435" t="str">
        <f>IF(BilanzA!AN92&lt;&gt;"",BilanzA!C92,IF(BilanzA!AO92&lt;&gt;"",BilanzA!C92,""))</f>
        <v/>
      </c>
      <c r="N11" s="436" t="str">
        <f>IF(BilanzA!AN92&lt;&gt;"",BilanzA!AN92,IF(BilanzA!AO92&lt;&gt;"",BilanzA!AN92,""))</f>
        <v/>
      </c>
      <c r="O11" s="437" t="str">
        <f>IF(BilanzA!AN92&lt;&gt;"",BilanzA!AO92,IF(BilanzA!AO92&lt;&gt;"",BilanzA!AO92,""))</f>
        <v/>
      </c>
    </row>
    <row r="12" spans="1:15" ht="15" customHeight="1" x14ac:dyDescent="0.25">
      <c r="A12" s="434" t="str">
        <f>IF(BilanzA!AN13&lt;&gt;"",BilanzA!A13,IF(BilanzA!AO13&lt;&gt;"",BilanzA!A13,""))</f>
        <v/>
      </c>
      <c r="B12" s="435"/>
      <c r="C12" s="435" t="str">
        <f>IF(BilanzA!AN13&lt;&gt;"",BilanzA!C13,IF(BilanzA!AO13&lt;&gt;"",BilanzA!C13,""))</f>
        <v/>
      </c>
      <c r="D12" s="436" t="str">
        <f>IF(BilanzA!AN13&lt;&gt;"",BilanzA!AN13,IF(BilanzA!AO13&lt;&gt;"",BilanzA!AN13,""))</f>
        <v/>
      </c>
      <c r="E12" s="437" t="str">
        <f>IF(BilanzA!AN13&lt;&gt;"",BilanzA!AO13,IF(BilanzA!AO13&lt;&gt;"",BilanzA!AO13,""))</f>
        <v/>
      </c>
      <c r="F12" s="434" t="str">
        <f>IF(BilanzA!AN53&lt;&gt;"",BilanzA!A53,IF(BilanzA!AO53&lt;&gt;"",BilanzA!A53,""))</f>
        <v/>
      </c>
      <c r="G12" s="435"/>
      <c r="H12" s="435" t="str">
        <f>IF(BilanzA!AN53&lt;&gt;"",BilanzA!C53,IF(BilanzA!AO53&lt;&gt;"",BilanzA!C53,""))</f>
        <v/>
      </c>
      <c r="I12" s="436" t="str">
        <f>IF(BilanzA!AN53&lt;&gt;"",BilanzA!AN53,IF(BilanzA!AO53&lt;&gt;"",BilanzA!AN53,""))</f>
        <v/>
      </c>
      <c r="J12" s="437" t="str">
        <f>IF(BilanzA!AN53&lt;&gt;"",BilanzA!AO53,IF(BilanzA!AO53&lt;&gt;"",BilanzA!AO53,""))</f>
        <v/>
      </c>
      <c r="K12" s="434" t="str">
        <f>IF(BilanzA!AN93&lt;&gt;"",BilanzA!A93,IF(BilanzA!AO93&lt;&gt;"",BilanzA!A93,""))</f>
        <v/>
      </c>
      <c r="L12" s="435"/>
      <c r="M12" s="435" t="str">
        <f>IF(BilanzA!AN93&lt;&gt;"",BilanzA!C93,IF(BilanzA!AO93&lt;&gt;"",BilanzA!C93,""))</f>
        <v/>
      </c>
      <c r="N12" s="436" t="str">
        <f>IF(BilanzA!AN93&lt;&gt;"",BilanzA!AN93,IF(BilanzA!AO93&lt;&gt;"",BilanzA!AN93,""))</f>
        <v/>
      </c>
      <c r="O12" s="437" t="str">
        <f>IF(BilanzA!AN93&lt;&gt;"",BilanzA!AO93,IF(BilanzA!AO93&lt;&gt;"",BilanzA!AO93,""))</f>
        <v/>
      </c>
    </row>
    <row r="13" spans="1:15" ht="15" customHeight="1" x14ac:dyDescent="0.25">
      <c r="A13" s="434" t="str">
        <f>IF(BilanzA!AN14&lt;&gt;"",BilanzA!A14,IF(BilanzA!AO14&lt;&gt;"",BilanzA!A14,""))</f>
        <v/>
      </c>
      <c r="B13" s="435"/>
      <c r="C13" s="435" t="str">
        <f>IF(BilanzA!AN14&lt;&gt;"",BilanzA!C14,IF(BilanzA!AO14&lt;&gt;"",BilanzA!C14,""))</f>
        <v/>
      </c>
      <c r="D13" s="436" t="str">
        <f>IF(BilanzA!AN14&lt;&gt;"",BilanzA!AN14,IF(BilanzA!AO14&lt;&gt;"",BilanzA!AN14,""))</f>
        <v/>
      </c>
      <c r="E13" s="437" t="str">
        <f>IF(BilanzA!AN14&lt;&gt;"",BilanzA!AO14,IF(BilanzA!AO14&lt;&gt;"",BilanzA!AO14,""))</f>
        <v/>
      </c>
      <c r="F13" s="434" t="str">
        <f>IF(BilanzA!AN54&lt;&gt;"",BilanzA!A54,IF(BilanzA!AO54&lt;&gt;"",BilanzA!A54,""))</f>
        <v/>
      </c>
      <c r="G13" s="435"/>
      <c r="H13" s="435" t="str">
        <f>IF(BilanzA!AN54&lt;&gt;"",BilanzA!C54,IF(BilanzA!AO54&lt;&gt;"",BilanzA!C54,""))</f>
        <v/>
      </c>
      <c r="I13" s="436" t="str">
        <f>IF(BilanzA!AN54&lt;&gt;"",BilanzA!AN54,IF(BilanzA!AO54&lt;&gt;"",BilanzA!AN54,""))</f>
        <v/>
      </c>
      <c r="J13" s="437" t="str">
        <f>IF(BilanzA!AN54&lt;&gt;"",BilanzA!AO54,IF(BilanzA!AO54&lt;&gt;"",BilanzA!AO54,""))</f>
        <v/>
      </c>
      <c r="K13" s="434" t="str">
        <f>IF(BilanzA!AN94&lt;&gt;"",BilanzA!A94,IF(BilanzA!AO94&lt;&gt;"",BilanzA!A94,""))</f>
        <v/>
      </c>
      <c r="L13" s="435"/>
      <c r="M13" s="435" t="str">
        <f>IF(BilanzA!AN94&lt;&gt;"",BilanzA!C94,IF(BilanzA!AO94&lt;&gt;"",BilanzA!C94,""))</f>
        <v/>
      </c>
      <c r="N13" s="436" t="str">
        <f>IF(BilanzA!AN94&lt;&gt;"",BilanzA!AN94,IF(BilanzA!AO94&lt;&gt;"",BilanzA!AN94,""))</f>
        <v/>
      </c>
      <c r="O13" s="437" t="str">
        <f>IF(BilanzA!AN94&lt;&gt;"",BilanzA!AO94,IF(BilanzA!AO94&lt;&gt;"",BilanzA!AO94,""))</f>
        <v/>
      </c>
    </row>
    <row r="14" spans="1:15" ht="15" customHeight="1" x14ac:dyDescent="0.25">
      <c r="A14" s="434" t="str">
        <f>IF(BilanzA!AN15&lt;&gt;"",BilanzA!A15,IF(BilanzA!AO15&lt;&gt;"",BilanzA!A15,""))</f>
        <v/>
      </c>
      <c r="B14" s="435"/>
      <c r="C14" s="435" t="str">
        <f>IF(BilanzA!AN15&lt;&gt;"",BilanzA!C15,IF(BilanzA!AO15&lt;&gt;"",BilanzA!C15,""))</f>
        <v/>
      </c>
      <c r="D14" s="436" t="str">
        <f>IF(BilanzA!AN15&lt;&gt;"",BilanzA!AN15,IF(BilanzA!AO15&lt;&gt;"",BilanzA!AN15,""))</f>
        <v/>
      </c>
      <c r="E14" s="437" t="str">
        <f>IF(BilanzA!AN15&lt;&gt;"",BilanzA!AO15,IF(BilanzA!AO15&lt;&gt;"",BilanzA!AO15,""))</f>
        <v/>
      </c>
      <c r="F14" s="434" t="str">
        <f>IF(BilanzA!AN55&lt;&gt;"",BilanzA!A55,IF(BilanzA!AO55&lt;&gt;"",BilanzA!A55,""))</f>
        <v/>
      </c>
      <c r="G14" s="435"/>
      <c r="H14" s="435" t="str">
        <f>IF(BilanzA!AN55&lt;&gt;"",BilanzA!C55,IF(BilanzA!AO55&lt;&gt;"",BilanzA!C55,""))</f>
        <v/>
      </c>
      <c r="I14" s="436" t="str">
        <f>IF(BilanzA!AN55&lt;&gt;"",BilanzA!AN55,IF(BilanzA!AO55&lt;&gt;"",BilanzA!AN55,""))</f>
        <v/>
      </c>
      <c r="J14" s="437" t="str">
        <f>IF(BilanzA!AN55&lt;&gt;"",BilanzA!AO55,IF(BilanzA!AO55&lt;&gt;"",BilanzA!AO55,""))</f>
        <v/>
      </c>
      <c r="K14" s="434" t="str">
        <f>IF(BilanzA!AN95&lt;&gt;"",BilanzA!A95,IF(BilanzA!AO95&lt;&gt;"",BilanzA!A95,""))</f>
        <v/>
      </c>
      <c r="L14" s="435"/>
      <c r="M14" s="435" t="str">
        <f>IF(BilanzA!AN95&lt;&gt;"",BilanzA!C95,IF(BilanzA!AO95&lt;&gt;"",BilanzA!C95,""))</f>
        <v/>
      </c>
      <c r="N14" s="436" t="str">
        <f>IF(BilanzA!AN95&lt;&gt;"",BilanzA!AN95,IF(BilanzA!AO95&lt;&gt;"",BilanzA!AN95,""))</f>
        <v/>
      </c>
      <c r="O14" s="437" t="str">
        <f>IF(BilanzA!AN95&lt;&gt;"",BilanzA!AO95,IF(BilanzA!AO95&lt;&gt;"",BilanzA!AO95,""))</f>
        <v/>
      </c>
    </row>
    <row r="15" spans="1:15" ht="15" customHeight="1" x14ac:dyDescent="0.25">
      <c r="A15" s="434" t="str">
        <f>IF(BilanzA!AN16&lt;&gt;"",BilanzA!A16,IF(BilanzA!AO16&lt;&gt;"",BilanzA!A16,""))</f>
        <v/>
      </c>
      <c r="B15" s="435"/>
      <c r="C15" s="435" t="str">
        <f>IF(BilanzA!AN16&lt;&gt;"",BilanzA!C16,IF(BilanzA!AO16&lt;&gt;"",BilanzA!C16,""))</f>
        <v/>
      </c>
      <c r="D15" s="436" t="str">
        <f>IF(BilanzA!AN16&lt;&gt;"",BilanzA!AN16,IF(BilanzA!AO16&lt;&gt;"",BilanzA!AN16,""))</f>
        <v/>
      </c>
      <c r="E15" s="437" t="str">
        <f>IF(BilanzA!AN16&lt;&gt;"",BilanzA!AO16,IF(BilanzA!AO16&lt;&gt;"",BilanzA!AO16,""))</f>
        <v/>
      </c>
      <c r="F15" s="434" t="str">
        <f>IF(BilanzA!AN56&lt;&gt;"",BilanzA!A56,IF(BilanzA!AO56&lt;&gt;"",BilanzA!A56,""))</f>
        <v/>
      </c>
      <c r="G15" s="435"/>
      <c r="H15" s="435" t="str">
        <f>IF(BilanzA!AN56&lt;&gt;"",BilanzA!C56,IF(BilanzA!AO56&lt;&gt;"",BilanzA!C56,""))</f>
        <v/>
      </c>
      <c r="I15" s="436" t="str">
        <f>IF(BilanzA!AN56&lt;&gt;"",BilanzA!AN56,IF(BilanzA!AO56&lt;&gt;"",BilanzA!AN56,""))</f>
        <v/>
      </c>
      <c r="J15" s="437" t="str">
        <f>IF(BilanzA!AN56&lt;&gt;"",BilanzA!AO56,IF(BilanzA!AO56&lt;&gt;"",BilanzA!AO56,""))</f>
        <v/>
      </c>
      <c r="K15" s="434" t="str">
        <f>IF(BilanzA!AN96&lt;&gt;"",BilanzA!A96,IF(BilanzA!AO96&lt;&gt;"",BilanzA!A96,""))</f>
        <v/>
      </c>
      <c r="L15" s="435"/>
      <c r="M15" s="435" t="str">
        <f>IF(BilanzA!AN96&lt;&gt;"",BilanzA!C96,IF(BilanzA!AO96&lt;&gt;"",BilanzA!C96,""))</f>
        <v/>
      </c>
      <c r="N15" s="436" t="str">
        <f>IF(BilanzA!AN96&lt;&gt;"",BilanzA!AN96,IF(BilanzA!AO96&lt;&gt;"",BilanzA!AN96,""))</f>
        <v/>
      </c>
      <c r="O15" s="437" t="str">
        <f>IF(BilanzA!AN96&lt;&gt;"",BilanzA!AO96,IF(BilanzA!AO96&lt;&gt;"",BilanzA!AO96,""))</f>
        <v/>
      </c>
    </row>
    <row r="16" spans="1:15" ht="15" customHeight="1" x14ac:dyDescent="0.25">
      <c r="A16" s="434" t="str">
        <f>IF(BilanzA!AN17&lt;&gt;"",BilanzA!A17,IF(BilanzA!AO17&lt;&gt;"",BilanzA!A17,""))</f>
        <v/>
      </c>
      <c r="B16" s="435"/>
      <c r="C16" s="435" t="str">
        <f>IF(BilanzA!AN17&lt;&gt;"",BilanzA!C17,IF(BilanzA!AO17&lt;&gt;"",BilanzA!C17,""))</f>
        <v/>
      </c>
      <c r="D16" s="436" t="str">
        <f>IF(BilanzA!AN17&lt;&gt;"",BilanzA!AN17,IF(BilanzA!AO17&lt;&gt;"",BilanzA!AN17,""))</f>
        <v/>
      </c>
      <c r="E16" s="437" t="str">
        <f>IF(BilanzA!AN17&lt;&gt;"",BilanzA!AO17,IF(BilanzA!AO17&lt;&gt;"",BilanzA!AO17,""))</f>
        <v/>
      </c>
      <c r="F16" s="434" t="str">
        <f>IF(BilanzA!AN57&lt;&gt;"",BilanzA!A57,IF(BilanzA!AO57&lt;&gt;"",BilanzA!A57,""))</f>
        <v/>
      </c>
      <c r="G16" s="435"/>
      <c r="H16" s="435" t="str">
        <f>IF(BilanzA!AN57&lt;&gt;"",BilanzA!C57,IF(BilanzA!AO57&lt;&gt;"",BilanzA!C57,""))</f>
        <v/>
      </c>
      <c r="I16" s="436" t="str">
        <f>IF(BilanzA!AN57&lt;&gt;"",BilanzA!AN57,IF(BilanzA!AO57&lt;&gt;"",BilanzA!AN57,""))</f>
        <v/>
      </c>
      <c r="J16" s="437" t="str">
        <f>IF(BilanzA!AN57&lt;&gt;"",BilanzA!AO57,IF(BilanzA!AO57&lt;&gt;"",BilanzA!AO57,""))</f>
        <v/>
      </c>
      <c r="K16" s="434" t="str">
        <f>IF(BilanzA!AN97&lt;&gt;"",BilanzA!A97,IF(BilanzA!AO97&lt;&gt;"",BilanzA!A97,""))</f>
        <v/>
      </c>
      <c r="L16" s="435"/>
      <c r="M16" s="435" t="str">
        <f>IF(BilanzA!AN97&lt;&gt;"",BilanzA!C97,IF(BilanzA!AO97&lt;&gt;"",BilanzA!C97,""))</f>
        <v/>
      </c>
      <c r="N16" s="436" t="str">
        <f>IF(BilanzA!AN97&lt;&gt;"",BilanzA!AN97,IF(BilanzA!AO97&lt;&gt;"",BilanzA!AN97,""))</f>
        <v/>
      </c>
      <c r="O16" s="437" t="str">
        <f>IF(BilanzA!AN97&lt;&gt;"",BilanzA!AO97,IF(BilanzA!AO97&lt;&gt;"",BilanzA!AO97,""))</f>
        <v/>
      </c>
    </row>
    <row r="17" spans="1:15" ht="15" customHeight="1" thickBot="1" x14ac:dyDescent="0.3">
      <c r="A17" s="1474" t="s">
        <v>130</v>
      </c>
      <c r="B17" s="1475"/>
      <c r="C17" s="1476"/>
      <c r="D17" s="1477"/>
      <c r="E17" s="1478"/>
      <c r="F17" s="1474" t="s">
        <v>130</v>
      </c>
      <c r="G17" s="1475"/>
      <c r="H17" s="1476"/>
      <c r="I17" s="438"/>
      <c r="J17" s="439"/>
      <c r="K17" s="1474" t="s">
        <v>130</v>
      </c>
      <c r="L17" s="1475"/>
      <c r="M17" s="1476"/>
      <c r="N17" s="438"/>
      <c r="O17" s="439"/>
    </row>
    <row r="18" spans="1:15" ht="15" customHeight="1" x14ac:dyDescent="0.25">
      <c r="A18" s="434" t="str">
        <f>IF(BilanzA!AN22&lt;&gt;"",BilanzA!A22,IF(BilanzA!AO22&lt;&gt;"",BilanzA!A22,""))</f>
        <v/>
      </c>
      <c r="B18" s="440" t="str">
        <f>IF(BilanzA!AN22&lt;&gt;"",":",IF(BilanzA!AO22&lt;&gt;"",":",""))</f>
        <v/>
      </c>
      <c r="C18" s="435" t="str">
        <f>IF(BilanzA!AN22&lt;&gt;"",BilanzA!C22,IF(BilanzA!AO22&lt;&gt;"",BilanzA!C22,""))</f>
        <v/>
      </c>
      <c r="D18" s="436" t="str">
        <f>IF(BilanzA!AN22&lt;&gt;"",BilanzA!AN22,IF(BilanzA!AO22&lt;&gt;"",BilanzA!AN22,""))</f>
        <v/>
      </c>
      <c r="E18" s="437" t="str">
        <f>IF(BilanzA!AN22&lt;&gt;"",BilanzA!AO22,IF(BilanzA!AO22&lt;&gt;"",BilanzA!AO22,""))</f>
        <v/>
      </c>
      <c r="F18" s="434" t="str">
        <f>IF(BilanzA!AN62&lt;&gt;"",BilanzA!A62,IF(BilanzA!AO62&lt;&gt;"",BilanzA!A62,""))</f>
        <v/>
      </c>
      <c r="G18" s="440" t="str">
        <f>IF(BilanzA!AN62&lt;&gt;"",":",IF(BilanzA!AO62&lt;&gt;"",":",""))</f>
        <v/>
      </c>
      <c r="H18" s="435" t="str">
        <f>IF(BilanzA!AN62&lt;&gt;"",BilanzA!C62,IF(BilanzA!AO62&lt;&gt;"",BilanzA!C62,""))</f>
        <v/>
      </c>
      <c r="I18" s="436" t="str">
        <f>IF(BilanzA!AN62&lt;&gt;"",BilanzA!AN62,IF(BilanzA!AO62&lt;&gt;"",BilanzA!AN62,""))</f>
        <v/>
      </c>
      <c r="J18" s="437" t="str">
        <f>IF(BilanzA!AN62&lt;&gt;"",BilanzA!AO62,IF(BilanzA!AO62&lt;&gt;"",BilanzA!AO62,""))</f>
        <v/>
      </c>
      <c r="K18" s="434" t="str">
        <f>IF(BilanzA!AN102&lt;&gt;"",BilanzA!A102,IF(BilanzA!AO102&lt;&gt;"",BilanzA!A102,""))</f>
        <v/>
      </c>
      <c r="L18" s="440" t="str">
        <f>IF(BilanzA!AN102&lt;&gt;"",":",IF(BilanzA!AO102&lt;&gt;"",":",""))</f>
        <v/>
      </c>
      <c r="M18" s="435" t="str">
        <f>IF(BilanzA!AN102&lt;&gt;"",BilanzA!C102,IF(BilanzA!AO102&lt;&gt;"",BilanzA!C102,""))</f>
        <v/>
      </c>
      <c r="N18" s="436" t="str">
        <f>IF(BilanzA!AN102&lt;&gt;"",BilanzA!AN102,IF(BilanzA!AO102&lt;&gt;"",BilanzA!AN102,""))</f>
        <v/>
      </c>
      <c r="O18" s="437" t="str">
        <f>IF(BilanzA!AN102&lt;&gt;"",BilanzA!AO102,IF(BilanzA!AO102&lt;&gt;"",BilanzA!AO102,""))</f>
        <v/>
      </c>
    </row>
    <row r="19" spans="1:15" ht="15" customHeight="1" x14ac:dyDescent="0.25">
      <c r="A19" s="434" t="str">
        <f>IF(BilanzA!AN23&lt;&gt;"",BilanzA!A23,IF(BilanzA!AO23&lt;&gt;"",BilanzA!A23,""))</f>
        <v/>
      </c>
      <c r="B19" s="440" t="str">
        <f>IF(BilanzA!AN23&lt;&gt;"",":",IF(BilanzA!AO23&lt;&gt;"",":",""))</f>
        <v/>
      </c>
      <c r="C19" s="435" t="str">
        <f>IF(BilanzA!AN23&lt;&gt;"",BilanzA!C23,IF(BilanzA!AO23&lt;&gt;"",BilanzA!C23,""))</f>
        <v/>
      </c>
      <c r="D19" s="436" t="str">
        <f>IF(BilanzA!AN23&lt;&gt;"",BilanzA!AN23,IF(BilanzA!AO23&lt;&gt;"",BilanzA!AN23,""))</f>
        <v/>
      </c>
      <c r="E19" s="437" t="str">
        <f>IF(BilanzA!AN23&lt;&gt;"",BilanzA!AO23,IF(BilanzA!AO23&lt;&gt;"",BilanzA!AO23,""))</f>
        <v/>
      </c>
      <c r="F19" s="434" t="str">
        <f>IF(BilanzA!AN63&lt;&gt;"",BilanzA!A63,IF(BilanzA!AO63&lt;&gt;"",BilanzA!A63,""))</f>
        <v/>
      </c>
      <c r="G19" s="440" t="str">
        <f>IF(BilanzA!AN63&lt;&gt;"",":",IF(BilanzA!AO63&lt;&gt;"",":",""))</f>
        <v/>
      </c>
      <c r="H19" s="435" t="str">
        <f>IF(BilanzA!AN63&lt;&gt;"",BilanzA!C63,IF(BilanzA!AO63&lt;&gt;"",BilanzA!C63,""))</f>
        <v/>
      </c>
      <c r="I19" s="436" t="str">
        <f>IF(BilanzA!AN63&lt;&gt;"",BilanzA!AN63,IF(BilanzA!AO63&lt;&gt;"",BilanzA!AN63,""))</f>
        <v/>
      </c>
      <c r="J19" s="437" t="str">
        <f>IF(BilanzA!AN63&lt;&gt;"",BilanzA!AO63,IF(BilanzA!AO63&lt;&gt;"",BilanzA!AO63,""))</f>
        <v/>
      </c>
      <c r="K19" s="434" t="str">
        <f>IF(BilanzA!AN103&lt;&gt;"",BilanzA!A103,IF(BilanzA!AO103&lt;&gt;"",BilanzA!A103,""))</f>
        <v/>
      </c>
      <c r="L19" s="440" t="str">
        <f>IF(BilanzA!AN103&lt;&gt;"",":",IF(BilanzA!AO103&lt;&gt;"",":",""))</f>
        <v/>
      </c>
      <c r="M19" s="435" t="str">
        <f>IF(BilanzA!AN103&lt;&gt;"",BilanzA!C103,IF(BilanzA!AO103&lt;&gt;"",BilanzA!C103,""))</f>
        <v/>
      </c>
      <c r="N19" s="436" t="str">
        <f>IF(BilanzA!AN103&lt;&gt;"",BilanzA!AN103,IF(BilanzA!AO103&lt;&gt;"",BilanzA!AN103,""))</f>
        <v/>
      </c>
      <c r="O19" s="437" t="str">
        <f>IF(BilanzA!AN103&lt;&gt;"",BilanzA!AO103,IF(BilanzA!AO103&lt;&gt;"",BilanzA!AO103,""))</f>
        <v/>
      </c>
    </row>
    <row r="20" spans="1:15" ht="15" customHeight="1" x14ac:dyDescent="0.25">
      <c r="A20" s="434" t="str">
        <f>IF(BilanzA!AN24&lt;&gt;"",BilanzA!A24,IF(BilanzA!AO24&lt;&gt;"",BilanzA!A24,""))</f>
        <v/>
      </c>
      <c r="B20" s="440" t="str">
        <f>IF(BilanzA!AN24&lt;&gt;"",":",IF(BilanzA!AO24&lt;&gt;"",":",""))</f>
        <v/>
      </c>
      <c r="C20" s="435" t="str">
        <f>IF(BilanzA!AN24&lt;&gt;"",BilanzA!C24,IF(BilanzA!AO24&lt;&gt;"",BilanzA!C24,""))</f>
        <v/>
      </c>
      <c r="D20" s="436" t="str">
        <f>IF(BilanzA!AN24&lt;&gt;"",BilanzA!AN24,IF(BilanzA!AO24&lt;&gt;"",BilanzA!AN24,""))</f>
        <v/>
      </c>
      <c r="E20" s="437" t="str">
        <f>IF(BilanzA!AN24&lt;&gt;"",BilanzA!AO24,IF(BilanzA!AO24&lt;&gt;"",BilanzA!AO24,""))</f>
        <v/>
      </c>
      <c r="F20" s="434" t="str">
        <f>IF(BilanzA!AN64&lt;&gt;"",BilanzA!A64,IF(BilanzA!AO64&lt;&gt;"",BilanzA!A64,""))</f>
        <v/>
      </c>
      <c r="G20" s="440" t="str">
        <f>IF(BilanzA!AN64&lt;&gt;"",":",IF(BilanzA!AO64&lt;&gt;"",":",""))</f>
        <v/>
      </c>
      <c r="H20" s="435" t="str">
        <f>IF(BilanzA!AN64&lt;&gt;"",BilanzA!C64,IF(BilanzA!AO64&lt;&gt;"",BilanzA!C64,""))</f>
        <v/>
      </c>
      <c r="I20" s="436" t="str">
        <f>IF(BilanzA!AN64&lt;&gt;"",BilanzA!AN64,IF(BilanzA!AO64&lt;&gt;"",BilanzA!AN64,""))</f>
        <v/>
      </c>
      <c r="J20" s="437" t="str">
        <f>IF(BilanzA!AN64&lt;&gt;"",BilanzA!AO64,IF(BilanzA!AO64&lt;&gt;"",BilanzA!AO64,""))</f>
        <v/>
      </c>
      <c r="K20" s="434" t="str">
        <f>IF(BilanzA!AN104&lt;&gt;"",BilanzA!A104,IF(BilanzA!AO104&lt;&gt;"",BilanzA!A104,""))</f>
        <v/>
      </c>
      <c r="L20" s="440" t="str">
        <f>IF(BilanzA!AN104&lt;&gt;"",":",IF(BilanzA!AO104&lt;&gt;"",":",""))</f>
        <v/>
      </c>
      <c r="M20" s="435" t="str">
        <f>IF(BilanzA!AN104&lt;&gt;"",BilanzA!C104,IF(BilanzA!AO104&lt;&gt;"",BilanzA!C104,""))</f>
        <v/>
      </c>
      <c r="N20" s="436" t="str">
        <f>IF(BilanzA!AN104&lt;&gt;"",BilanzA!AN104,IF(BilanzA!AO104&lt;&gt;"",BilanzA!AN104,""))</f>
        <v/>
      </c>
      <c r="O20" s="437" t="str">
        <f>IF(BilanzA!AN104&lt;&gt;"",BilanzA!AO104,IF(BilanzA!AO104&lt;&gt;"",BilanzA!AO104,""))</f>
        <v/>
      </c>
    </row>
    <row r="21" spans="1:15" ht="15" customHeight="1" x14ac:dyDescent="0.25">
      <c r="A21" s="434" t="str">
        <f>IF(BilanzA!AN25&lt;&gt;"",BilanzA!A25,IF(BilanzA!AO25&lt;&gt;"",BilanzA!A25,""))</f>
        <v/>
      </c>
      <c r="B21" s="440" t="str">
        <f>IF(BilanzA!AN25&lt;&gt;"",":",IF(BilanzA!AO25&lt;&gt;"",":",""))</f>
        <v/>
      </c>
      <c r="C21" s="435" t="str">
        <f>IF(BilanzA!AN25&lt;&gt;"",BilanzA!C25,IF(BilanzA!AO25&lt;&gt;"",BilanzA!C25,""))</f>
        <v/>
      </c>
      <c r="D21" s="436" t="str">
        <f>IF(BilanzA!AN25&lt;&gt;"",BilanzA!AN25,IF(BilanzA!AO25&lt;&gt;"",BilanzA!AN25,""))</f>
        <v/>
      </c>
      <c r="E21" s="437" t="str">
        <f>IF(BilanzA!AN25&lt;&gt;"",BilanzA!AO25,IF(BilanzA!AO25&lt;&gt;"",BilanzA!AO25,""))</f>
        <v/>
      </c>
      <c r="F21" s="434" t="str">
        <f>IF(BilanzA!AN65&lt;&gt;"",BilanzA!A65,IF(BilanzA!AO65&lt;&gt;"",BilanzA!A65,""))</f>
        <v/>
      </c>
      <c r="G21" s="440" t="str">
        <f>IF(BilanzA!AN65&lt;&gt;"",":",IF(BilanzA!AO65&lt;&gt;"",":",""))</f>
        <v/>
      </c>
      <c r="H21" s="435" t="str">
        <f>IF(BilanzA!AN65&lt;&gt;"",BilanzA!C65,IF(BilanzA!AO65&lt;&gt;"",BilanzA!C65,""))</f>
        <v/>
      </c>
      <c r="I21" s="436" t="str">
        <f>IF(BilanzA!AN65&lt;&gt;"",BilanzA!AN65,IF(BilanzA!AO65&lt;&gt;"",BilanzA!AN65,""))</f>
        <v/>
      </c>
      <c r="J21" s="437" t="str">
        <f>IF(BilanzA!AN65&lt;&gt;"",BilanzA!AO65,IF(BilanzA!AO65&lt;&gt;"",BilanzA!AO65,""))</f>
        <v/>
      </c>
      <c r="K21" s="434" t="str">
        <f>IF(BilanzA!AN105&lt;&gt;"",BilanzA!A105,IF(BilanzA!AO105&lt;&gt;"",BilanzA!A105,""))</f>
        <v/>
      </c>
      <c r="L21" s="440" t="str">
        <f>IF(BilanzA!AN105&lt;&gt;"",":",IF(BilanzA!AO105&lt;&gt;"",":",""))</f>
        <v/>
      </c>
      <c r="M21" s="435" t="str">
        <f>IF(BilanzA!AN105&lt;&gt;"",BilanzA!C105,IF(BilanzA!AO105&lt;&gt;"",BilanzA!C105,""))</f>
        <v/>
      </c>
      <c r="N21" s="436" t="str">
        <f>IF(BilanzA!AN105&lt;&gt;"",BilanzA!AN105,IF(BilanzA!AO105&lt;&gt;"",BilanzA!AN105,""))</f>
        <v/>
      </c>
      <c r="O21" s="437" t="str">
        <f>IF(BilanzA!AN105&lt;&gt;"",BilanzA!AO105,IF(BilanzA!AO105&lt;&gt;"",BilanzA!AO105,""))</f>
        <v/>
      </c>
    </row>
    <row r="22" spans="1:15" ht="15" customHeight="1" x14ac:dyDescent="0.25">
      <c r="A22" s="434" t="str">
        <f>IF(BilanzA!AN26&lt;&gt;"",BilanzA!A26,IF(BilanzA!AO26&lt;&gt;"",BilanzA!A26,""))</f>
        <v/>
      </c>
      <c r="B22" s="440" t="str">
        <f>IF(BilanzA!AN26&lt;&gt;"",":",IF(BilanzA!AO26&lt;&gt;"",":",""))</f>
        <v/>
      </c>
      <c r="C22" s="435" t="str">
        <f>IF(BilanzA!AN26&lt;&gt;"",BilanzA!C26,IF(BilanzA!AO26&lt;&gt;"",BilanzA!C26,""))</f>
        <v/>
      </c>
      <c r="D22" s="436" t="str">
        <f>IF(BilanzA!AN26&lt;&gt;"",BilanzA!AN26,IF(BilanzA!AO26&lt;&gt;"",BilanzA!AN26,""))</f>
        <v/>
      </c>
      <c r="E22" s="437" t="str">
        <f>IF(BilanzA!AN26&lt;&gt;"",BilanzA!AO26,IF(BilanzA!AO26&lt;&gt;"",BilanzA!AO26,""))</f>
        <v/>
      </c>
      <c r="F22" s="434" t="str">
        <f>IF(BilanzA!AN66&lt;&gt;"",BilanzA!A66,IF(BilanzA!AO66&lt;&gt;"",BilanzA!A66,""))</f>
        <v/>
      </c>
      <c r="G22" s="440" t="str">
        <f>IF(BilanzA!AN66&lt;&gt;"",":",IF(BilanzA!AO66&lt;&gt;"",":",""))</f>
        <v/>
      </c>
      <c r="H22" s="435" t="str">
        <f>IF(BilanzA!AN66&lt;&gt;"",BilanzA!C66,IF(BilanzA!AO66&lt;&gt;"",BilanzA!C66,""))</f>
        <v/>
      </c>
      <c r="I22" s="436" t="str">
        <f>IF(BilanzA!AN66&lt;&gt;"",BilanzA!AN66,IF(BilanzA!AO66&lt;&gt;"",BilanzA!AN66,""))</f>
        <v/>
      </c>
      <c r="J22" s="437" t="str">
        <f>IF(BilanzA!AN66&lt;&gt;"",BilanzA!AO66,IF(BilanzA!AO66&lt;&gt;"",BilanzA!AO66,""))</f>
        <v/>
      </c>
      <c r="K22" s="434" t="str">
        <f>IF(BilanzA!AN106&lt;&gt;"",BilanzA!A106,IF(BilanzA!AO106&lt;&gt;"",BilanzA!A106,""))</f>
        <v/>
      </c>
      <c r="L22" s="440" t="str">
        <f>IF(BilanzA!AN106&lt;&gt;"",":",IF(BilanzA!AO106&lt;&gt;"",":",""))</f>
        <v/>
      </c>
      <c r="M22" s="435" t="str">
        <f>IF(BilanzA!AN106&lt;&gt;"",BilanzA!C106,IF(BilanzA!AO106&lt;&gt;"",BilanzA!C106,""))</f>
        <v/>
      </c>
      <c r="N22" s="436" t="str">
        <f>IF(BilanzA!AN106&lt;&gt;"",BilanzA!AN106,IF(BilanzA!AO106&lt;&gt;"",BilanzA!AN106,""))</f>
        <v/>
      </c>
      <c r="O22" s="437" t="str">
        <f>IF(BilanzA!AN106&lt;&gt;"",BilanzA!AO106,IF(BilanzA!AO106&lt;&gt;"",BilanzA!AO106,""))</f>
        <v/>
      </c>
    </row>
    <row r="23" spans="1:15" ht="15" customHeight="1" x14ac:dyDescent="0.25">
      <c r="A23" s="434" t="str">
        <f>IF(BilanzA!AN27&lt;&gt;"",BilanzA!A27,IF(BilanzA!AO27&lt;&gt;"",BilanzA!A27,""))</f>
        <v/>
      </c>
      <c r="B23" s="440" t="str">
        <f>IF(BilanzA!AN27&lt;&gt;"",":",IF(BilanzA!AO27&lt;&gt;"",":",""))</f>
        <v/>
      </c>
      <c r="C23" s="435" t="str">
        <f>IF(BilanzA!AN27&lt;&gt;"",BilanzA!C27,IF(BilanzA!AO27&lt;&gt;"",BilanzA!C27,""))</f>
        <v/>
      </c>
      <c r="D23" s="436" t="str">
        <f>IF(BilanzA!AN27&lt;&gt;"",BilanzA!AN27,IF(BilanzA!AO27&lt;&gt;"",BilanzA!AN27,""))</f>
        <v/>
      </c>
      <c r="E23" s="437" t="str">
        <f>IF(BilanzA!AN27&lt;&gt;"",BilanzA!AO27,IF(BilanzA!AO27&lt;&gt;"",BilanzA!AO27,""))</f>
        <v/>
      </c>
      <c r="F23" s="434" t="str">
        <f>IF(BilanzA!AN67&lt;&gt;"",BilanzA!A67,IF(BilanzA!AO67&lt;&gt;"",BilanzA!A67,""))</f>
        <v/>
      </c>
      <c r="G23" s="440" t="str">
        <f>IF(BilanzA!AN67&lt;&gt;"",":",IF(BilanzA!AO67&lt;&gt;"",":",""))</f>
        <v/>
      </c>
      <c r="H23" s="435" t="str">
        <f>IF(BilanzA!AN67&lt;&gt;"",BilanzA!C67,IF(BilanzA!AO67&lt;&gt;"",BilanzA!C67,""))</f>
        <v/>
      </c>
      <c r="I23" s="436" t="str">
        <f>IF(BilanzA!AN67&lt;&gt;"",BilanzA!AN67,IF(BilanzA!AO67&lt;&gt;"",BilanzA!AN67,""))</f>
        <v/>
      </c>
      <c r="J23" s="437" t="str">
        <f>IF(BilanzA!AN67&lt;&gt;"",BilanzA!AO67,IF(BilanzA!AO67&lt;&gt;"",BilanzA!AO67,""))</f>
        <v/>
      </c>
      <c r="K23" s="434" t="str">
        <f>IF(BilanzA!AN107&lt;&gt;"",BilanzA!A107,IF(BilanzA!AO107&lt;&gt;"",BilanzA!A107,""))</f>
        <v/>
      </c>
      <c r="L23" s="440" t="str">
        <f>IF(BilanzA!AN107&lt;&gt;"",":",IF(BilanzA!AO107&lt;&gt;"",":",""))</f>
        <v/>
      </c>
      <c r="M23" s="435" t="str">
        <f>IF(BilanzA!AN107&lt;&gt;"",BilanzA!C107,IF(BilanzA!AO107&lt;&gt;"",BilanzA!C107,""))</f>
        <v/>
      </c>
      <c r="N23" s="436" t="str">
        <f>IF(BilanzA!AN107&lt;&gt;"",BilanzA!AN107,IF(BilanzA!AO107&lt;&gt;"",BilanzA!AN107,""))</f>
        <v/>
      </c>
      <c r="O23" s="437" t="str">
        <f>IF(BilanzA!AN107&lt;&gt;"",BilanzA!AO107,IF(BilanzA!AO107&lt;&gt;"",BilanzA!AO107,""))</f>
        <v/>
      </c>
    </row>
    <row r="24" spans="1:15" ht="15" customHeight="1" x14ac:dyDescent="0.25">
      <c r="A24" s="434" t="str">
        <f>IF(BilanzA!AN28&lt;&gt;"",BilanzA!A28,IF(BilanzA!AO28&lt;&gt;"",BilanzA!A28,""))</f>
        <v/>
      </c>
      <c r="B24" s="440" t="str">
        <f>IF(BilanzA!AN28&lt;&gt;"",":",IF(BilanzA!AO28&lt;&gt;"",":",""))</f>
        <v/>
      </c>
      <c r="C24" s="435" t="str">
        <f>IF(BilanzA!AN28&lt;&gt;"",BilanzA!C28,IF(BilanzA!AO28&lt;&gt;"",BilanzA!C28,""))</f>
        <v/>
      </c>
      <c r="D24" s="436" t="str">
        <f>IF(BilanzA!AN28&lt;&gt;"",BilanzA!AN28,IF(BilanzA!AO28&lt;&gt;"",BilanzA!AN28,""))</f>
        <v/>
      </c>
      <c r="E24" s="437" t="str">
        <f>IF(BilanzA!AN28&lt;&gt;"",BilanzA!AO28,IF(BilanzA!AO28&lt;&gt;"",BilanzA!AO28,""))</f>
        <v/>
      </c>
      <c r="F24" s="434" t="str">
        <f>IF(BilanzA!AN68&lt;&gt;"",BilanzA!A68,IF(BilanzA!AO68&lt;&gt;"",BilanzA!A68,""))</f>
        <v/>
      </c>
      <c r="G24" s="440" t="str">
        <f>IF(BilanzA!AN68&lt;&gt;"",":",IF(BilanzA!AO68&lt;&gt;"",":",""))</f>
        <v/>
      </c>
      <c r="H24" s="435" t="str">
        <f>IF(BilanzA!AN68&lt;&gt;"",BilanzA!C68,IF(BilanzA!AO68&lt;&gt;"",BilanzA!C68,""))</f>
        <v/>
      </c>
      <c r="I24" s="436" t="str">
        <f>IF(BilanzA!AN68&lt;&gt;"",BilanzA!AN68,IF(BilanzA!AO68&lt;&gt;"",BilanzA!AN68,""))</f>
        <v/>
      </c>
      <c r="J24" s="437" t="str">
        <f>IF(BilanzA!AN68&lt;&gt;"",BilanzA!AO68,IF(BilanzA!AO68&lt;&gt;"",BilanzA!AO68,""))</f>
        <v/>
      </c>
      <c r="K24" s="434" t="str">
        <f>IF(BilanzA!AN108&lt;&gt;"",BilanzA!A108,IF(BilanzA!AO108&lt;&gt;"",BilanzA!A108,""))</f>
        <v/>
      </c>
      <c r="L24" s="440" t="str">
        <f>IF(BilanzA!AN108&lt;&gt;"",":",IF(BilanzA!AO108&lt;&gt;"",":",""))</f>
        <v/>
      </c>
      <c r="M24" s="435" t="str">
        <f>IF(BilanzA!AN108&lt;&gt;"",BilanzA!C108,IF(BilanzA!AO108&lt;&gt;"",BilanzA!C108,""))</f>
        <v/>
      </c>
      <c r="N24" s="436" t="str">
        <f>IF(BilanzA!AN108&lt;&gt;"",BilanzA!AN108,IF(BilanzA!AO108&lt;&gt;"",BilanzA!AN108,""))</f>
        <v/>
      </c>
      <c r="O24" s="437" t="str">
        <f>IF(BilanzA!AN108&lt;&gt;"",BilanzA!AO108,IF(BilanzA!AO108&lt;&gt;"",BilanzA!AO108,""))</f>
        <v/>
      </c>
    </row>
    <row r="25" spans="1:15" ht="15" customHeight="1" x14ac:dyDescent="0.25">
      <c r="A25" s="434" t="str">
        <f>IF(BilanzA!AN29&lt;&gt;"",BilanzA!A29,IF(BilanzA!AO29&lt;&gt;"",BilanzA!A29,""))</f>
        <v/>
      </c>
      <c r="B25" s="440" t="str">
        <f>IF(BilanzA!AN29&lt;&gt;"",":",IF(BilanzA!AO29&lt;&gt;"",":",""))</f>
        <v/>
      </c>
      <c r="C25" s="435" t="str">
        <f>IF(BilanzA!AN29&lt;&gt;"",BilanzA!C29,IF(BilanzA!AO29&lt;&gt;"",BilanzA!C29,""))</f>
        <v/>
      </c>
      <c r="D25" s="436" t="str">
        <f>IF(BilanzA!AN29&lt;&gt;"",BilanzA!AN29,IF(BilanzA!AO29&lt;&gt;"",BilanzA!AN29,""))</f>
        <v/>
      </c>
      <c r="E25" s="437" t="str">
        <f>IF(BilanzA!AN29&lt;&gt;"",BilanzA!AO29,IF(BilanzA!AO29&lt;&gt;"",BilanzA!AO29,""))</f>
        <v/>
      </c>
      <c r="F25" s="434" t="str">
        <f>IF(BilanzA!AN69&lt;&gt;"",BilanzA!A69,IF(BilanzA!AO69&lt;&gt;"",BilanzA!A69,""))</f>
        <v/>
      </c>
      <c r="G25" s="440" t="str">
        <f>IF(BilanzA!AN69&lt;&gt;"",":",IF(BilanzA!AO69&lt;&gt;"",":",""))</f>
        <v/>
      </c>
      <c r="H25" s="435" t="str">
        <f>IF(BilanzA!AN69&lt;&gt;"",BilanzA!C69,IF(BilanzA!AO69&lt;&gt;"",BilanzA!C69,""))</f>
        <v/>
      </c>
      <c r="I25" s="436" t="str">
        <f>IF(BilanzA!AN69&lt;&gt;"",BilanzA!AN69,IF(BilanzA!AO69&lt;&gt;"",BilanzA!AN69,""))</f>
        <v/>
      </c>
      <c r="J25" s="437" t="str">
        <f>IF(BilanzA!AN69&lt;&gt;"",BilanzA!AO69,IF(BilanzA!AO69&lt;&gt;"",BilanzA!AO69,""))</f>
        <v/>
      </c>
      <c r="K25" s="434" t="str">
        <f>IF(BilanzA!AN109&lt;&gt;"",BilanzA!A109,IF(BilanzA!AO109&lt;&gt;"",BilanzA!A109,""))</f>
        <v/>
      </c>
      <c r="L25" s="440" t="str">
        <f>IF(BilanzA!AN109&lt;&gt;"",":",IF(BilanzA!AO109&lt;&gt;"",":",""))</f>
        <v/>
      </c>
      <c r="M25" s="435" t="str">
        <f>IF(BilanzA!AN109&lt;&gt;"",BilanzA!C109,IF(BilanzA!AO109&lt;&gt;"",BilanzA!C109,""))</f>
        <v/>
      </c>
      <c r="N25" s="436" t="str">
        <f>IF(BilanzA!AN109&lt;&gt;"",BilanzA!AN109,IF(BilanzA!AO109&lt;&gt;"",BilanzA!AN109,""))</f>
        <v/>
      </c>
      <c r="O25" s="437" t="str">
        <f>IF(BilanzA!AN109&lt;&gt;"",BilanzA!AO109,IF(BilanzA!AO109&lt;&gt;"",BilanzA!AO109,""))</f>
        <v/>
      </c>
    </row>
    <row r="26" spans="1:15" ht="15" customHeight="1" x14ac:dyDescent="0.25">
      <c r="A26" s="434" t="str">
        <f>IF(BilanzA!AN30&lt;&gt;"",BilanzA!A30,IF(BilanzA!AO30&lt;&gt;"",BilanzA!A30,""))</f>
        <v/>
      </c>
      <c r="B26" s="440" t="str">
        <f>IF(BilanzA!AN30&lt;&gt;"",":",IF(BilanzA!AO30&lt;&gt;"",":",""))</f>
        <v/>
      </c>
      <c r="C26" s="435" t="str">
        <f>IF(BilanzA!AN30&lt;&gt;"",BilanzA!C30,IF(BilanzA!AO30&lt;&gt;"",BilanzA!C30,""))</f>
        <v/>
      </c>
      <c r="D26" s="436" t="str">
        <f>IF(BilanzA!AN30&lt;&gt;"",BilanzA!AN30,IF(BilanzA!AO30&lt;&gt;"",BilanzA!AN30,""))</f>
        <v/>
      </c>
      <c r="E26" s="437" t="str">
        <f>IF(BilanzA!AN30&lt;&gt;"",BilanzA!AO30,IF(BilanzA!AO30&lt;&gt;"",BilanzA!AO30,""))</f>
        <v/>
      </c>
      <c r="F26" s="434" t="str">
        <f>IF(BilanzA!AN70&lt;&gt;"",BilanzA!A70,IF(BilanzA!AO70&lt;&gt;"",BilanzA!A70,""))</f>
        <v/>
      </c>
      <c r="G26" s="440" t="str">
        <f>IF(BilanzA!AN70&lt;&gt;"",":",IF(BilanzA!AO70&lt;&gt;"",":",""))</f>
        <v/>
      </c>
      <c r="H26" s="435" t="str">
        <f>IF(BilanzA!AN70&lt;&gt;"",BilanzA!C70,IF(BilanzA!AO70&lt;&gt;"",BilanzA!C70,""))</f>
        <v/>
      </c>
      <c r="I26" s="436" t="str">
        <f>IF(BilanzA!AN70&lt;&gt;"",BilanzA!AN70,IF(BilanzA!AO70&lt;&gt;"",BilanzA!AN70,""))</f>
        <v/>
      </c>
      <c r="J26" s="437" t="str">
        <f>IF(BilanzA!AN70&lt;&gt;"",BilanzA!AO70,IF(BilanzA!AO70&lt;&gt;"",BilanzA!AO70,""))</f>
        <v/>
      </c>
      <c r="K26" s="434" t="str">
        <f>IF(BilanzA!AN110&lt;&gt;"",BilanzA!A110,IF(BilanzA!AO110&lt;&gt;"",BilanzA!A110,""))</f>
        <v/>
      </c>
      <c r="L26" s="440" t="str">
        <f>IF(BilanzA!AN110&lt;&gt;"",":",IF(BilanzA!AO110&lt;&gt;"",":",""))</f>
        <v/>
      </c>
      <c r="M26" s="435" t="str">
        <f>IF(BilanzA!AN110&lt;&gt;"",BilanzA!C110,IF(BilanzA!AO110&lt;&gt;"",BilanzA!C110,""))</f>
        <v/>
      </c>
      <c r="N26" s="436" t="str">
        <f>IF(BilanzA!AN110&lt;&gt;"",BilanzA!AN110,IF(BilanzA!AO110&lt;&gt;"",BilanzA!AN110,""))</f>
        <v/>
      </c>
      <c r="O26" s="437" t="str">
        <f>IF(BilanzA!AN110&lt;&gt;"",BilanzA!AO110,IF(BilanzA!AO110&lt;&gt;"",BilanzA!AO110,""))</f>
        <v/>
      </c>
    </row>
    <row r="27" spans="1:15" ht="15" customHeight="1" x14ac:dyDescent="0.25">
      <c r="A27" s="434" t="str">
        <f>IF(BilanzA!AN31&lt;&gt;"",BilanzA!A31,IF(BilanzA!AO31&lt;&gt;"",BilanzA!A31,""))</f>
        <v/>
      </c>
      <c r="B27" s="440" t="str">
        <f>IF(BilanzA!AN31&lt;&gt;"",":",IF(BilanzA!AO31&lt;&gt;"",":",""))</f>
        <v/>
      </c>
      <c r="C27" s="435" t="str">
        <f>IF(BilanzA!AN31&lt;&gt;"",BilanzA!C31,IF(BilanzA!AO31&lt;&gt;"",BilanzA!C31,""))</f>
        <v/>
      </c>
      <c r="D27" s="436" t="str">
        <f>IF(BilanzA!AN31&lt;&gt;"",BilanzA!AN31,IF(BilanzA!AO31&lt;&gt;"",BilanzA!AN31,""))</f>
        <v/>
      </c>
      <c r="E27" s="437" t="str">
        <f>IF(BilanzA!AN31&lt;&gt;"",BilanzA!AO31,IF(BilanzA!AO31&lt;&gt;"",BilanzA!AO31,""))</f>
        <v/>
      </c>
      <c r="F27" s="434" t="str">
        <f>IF(BilanzA!AN71&lt;&gt;"",BilanzA!A71,IF(BilanzA!AO71&lt;&gt;"",BilanzA!A71,""))</f>
        <v/>
      </c>
      <c r="G27" s="440" t="str">
        <f>IF(BilanzA!AN71&lt;&gt;"",":",IF(BilanzA!AO71&lt;&gt;"",":",""))</f>
        <v/>
      </c>
      <c r="H27" s="435" t="str">
        <f>IF(BilanzA!AN71&lt;&gt;"",BilanzA!C71,IF(BilanzA!AO71&lt;&gt;"",BilanzA!C71,""))</f>
        <v/>
      </c>
      <c r="I27" s="436" t="str">
        <f>IF(BilanzA!AN71&lt;&gt;"",BilanzA!AN71,IF(BilanzA!AO71&lt;&gt;"",BilanzA!AN71,""))</f>
        <v/>
      </c>
      <c r="J27" s="437" t="str">
        <f>IF(BilanzA!AN71&lt;&gt;"",BilanzA!AO71,IF(BilanzA!AO71&lt;&gt;"",BilanzA!AO71,""))</f>
        <v/>
      </c>
      <c r="K27" s="434" t="str">
        <f>IF(BilanzA!AN111&lt;&gt;"",BilanzA!A111,IF(BilanzA!AO111&lt;&gt;"",BilanzA!A111,""))</f>
        <v/>
      </c>
      <c r="L27" s="440" t="str">
        <f>IF(BilanzA!AN111&lt;&gt;"",":",IF(BilanzA!AO111&lt;&gt;"",":",""))</f>
        <v/>
      </c>
      <c r="M27" s="435" t="str">
        <f>IF(BilanzA!AN111&lt;&gt;"",BilanzA!C111,IF(BilanzA!AO111&lt;&gt;"",BilanzA!C111,""))</f>
        <v/>
      </c>
      <c r="N27" s="436" t="str">
        <f>IF(BilanzA!AN111&lt;&gt;"",BilanzA!AN111,IF(BilanzA!AO111&lt;&gt;"",BilanzA!AN111,""))</f>
        <v/>
      </c>
      <c r="O27" s="437" t="str">
        <f>IF(BilanzA!AN111&lt;&gt;"",BilanzA!AO111,IF(BilanzA!AO111&lt;&gt;"",BilanzA!AO111,""))</f>
        <v/>
      </c>
    </row>
    <row r="28" spans="1:15" ht="15" customHeight="1" x14ac:dyDescent="0.25">
      <c r="A28" s="434" t="str">
        <f>IF(BilanzA!AN32&lt;&gt;"",BilanzA!A32,IF(BilanzA!AO32&lt;&gt;"",BilanzA!A32,""))</f>
        <v/>
      </c>
      <c r="B28" s="440" t="str">
        <f>IF(BilanzA!AN32&lt;&gt;"",":",IF(BilanzA!AO32&lt;&gt;"",":",""))</f>
        <v/>
      </c>
      <c r="C28" s="435" t="str">
        <f>IF(BilanzA!AN32&lt;&gt;"",BilanzA!C32,IF(BilanzA!AO32&lt;&gt;"",BilanzA!C32,""))</f>
        <v/>
      </c>
      <c r="D28" s="436" t="str">
        <f>IF(BilanzA!AN32&lt;&gt;"",BilanzA!AN32,IF(BilanzA!AO32&lt;&gt;"",BilanzA!AN32,""))</f>
        <v/>
      </c>
      <c r="E28" s="437" t="str">
        <f>IF(BilanzA!AN32&lt;&gt;"",BilanzA!AO32,IF(BilanzA!AO32&lt;&gt;"",BilanzA!AO32,""))</f>
        <v/>
      </c>
      <c r="F28" s="434" t="str">
        <f>IF(BilanzA!AN72&lt;&gt;"",BilanzA!A72,IF(BilanzA!AO72&lt;&gt;"",BilanzA!A72,""))</f>
        <v/>
      </c>
      <c r="G28" s="440" t="str">
        <f>IF(BilanzA!AN72&lt;&gt;"",":",IF(BilanzA!AO72&lt;&gt;"",":",""))</f>
        <v/>
      </c>
      <c r="H28" s="435" t="str">
        <f>IF(BilanzA!AN72&lt;&gt;"",BilanzA!C72,IF(BilanzA!AO72&lt;&gt;"",BilanzA!C72,""))</f>
        <v/>
      </c>
      <c r="I28" s="436" t="str">
        <f>IF(BilanzA!AN72&lt;&gt;"",BilanzA!AN72,IF(BilanzA!AO72&lt;&gt;"",BilanzA!AN72,""))</f>
        <v/>
      </c>
      <c r="J28" s="437" t="str">
        <f>IF(BilanzA!AN72&lt;&gt;"",BilanzA!AO72,IF(BilanzA!AO72&lt;&gt;"",BilanzA!AO72,""))</f>
        <v/>
      </c>
      <c r="K28" s="434" t="str">
        <f>IF(BilanzA!AN112&lt;&gt;"",BilanzA!A112,IF(BilanzA!AO112&lt;&gt;"",BilanzA!A112,""))</f>
        <v/>
      </c>
      <c r="L28" s="440" t="str">
        <f>IF(BilanzA!AN112&lt;&gt;"",":",IF(BilanzA!AO112&lt;&gt;"",":",""))</f>
        <v/>
      </c>
      <c r="M28" s="435" t="str">
        <f>IF(BilanzA!AN112&lt;&gt;"",BilanzA!C112,IF(BilanzA!AO112&lt;&gt;"",BilanzA!C112,""))</f>
        <v/>
      </c>
      <c r="N28" s="436" t="str">
        <f>IF(BilanzA!AN112&lt;&gt;"",BilanzA!AN112,IF(BilanzA!AO112&lt;&gt;"",BilanzA!AN112,""))</f>
        <v/>
      </c>
      <c r="O28" s="437" t="str">
        <f>IF(BilanzA!AN112&lt;&gt;"",BilanzA!AO112,IF(BilanzA!AO112&lt;&gt;"",BilanzA!AO112,""))</f>
        <v/>
      </c>
    </row>
    <row r="29" spans="1:15" ht="15" customHeight="1" x14ac:dyDescent="0.25">
      <c r="A29" s="434" t="str">
        <f>IF(BilanzA!AN33&lt;&gt;"",BilanzA!A33,IF(BilanzA!AO33&lt;&gt;"",BilanzA!A33,""))</f>
        <v/>
      </c>
      <c r="B29" s="440" t="str">
        <f>IF(BilanzA!AN33&lt;&gt;"",":",IF(BilanzA!AO33&lt;&gt;"",":",""))</f>
        <v/>
      </c>
      <c r="C29" s="435" t="str">
        <f>IF(BilanzA!AN33&lt;&gt;"",BilanzA!C33,IF(BilanzA!AO33&lt;&gt;"",BilanzA!C33,""))</f>
        <v/>
      </c>
      <c r="D29" s="436" t="str">
        <f>IF(BilanzA!AN33&lt;&gt;"",BilanzA!AN33,IF(BilanzA!AO33&lt;&gt;"",BilanzA!AN33,""))</f>
        <v/>
      </c>
      <c r="E29" s="437" t="str">
        <f>IF(BilanzA!AN33&lt;&gt;"",BilanzA!AO33,IF(BilanzA!AO33&lt;&gt;"",BilanzA!AO33,""))</f>
        <v/>
      </c>
      <c r="F29" s="434" t="str">
        <f>IF(BilanzA!AN73&lt;&gt;"",BilanzA!A73,IF(BilanzA!AO73&lt;&gt;"",BilanzA!A73,""))</f>
        <v/>
      </c>
      <c r="G29" s="440" t="str">
        <f>IF(BilanzA!AN73&lt;&gt;"",":",IF(BilanzA!AO73&lt;&gt;"",":",""))</f>
        <v/>
      </c>
      <c r="H29" s="435" t="str">
        <f>IF(BilanzA!AN73&lt;&gt;"",BilanzA!C73,IF(BilanzA!AO73&lt;&gt;"",BilanzA!C73,""))</f>
        <v/>
      </c>
      <c r="I29" s="436" t="str">
        <f>IF(BilanzA!AN73&lt;&gt;"",BilanzA!AN73,IF(BilanzA!AO73&lt;&gt;"",BilanzA!AN73,""))</f>
        <v/>
      </c>
      <c r="J29" s="437" t="str">
        <f>IF(BilanzA!AN73&lt;&gt;"",BilanzA!AO73,IF(BilanzA!AO73&lt;&gt;"",BilanzA!AO73,""))</f>
        <v/>
      </c>
      <c r="K29" s="434" t="str">
        <f>IF(BilanzA!AN113&lt;&gt;"",BilanzA!A113,IF(BilanzA!AO113&lt;&gt;"",BilanzA!A113,""))</f>
        <v/>
      </c>
      <c r="L29" s="440" t="str">
        <f>IF(BilanzA!AN113&lt;&gt;"",":",IF(BilanzA!AO113&lt;&gt;"",":",""))</f>
        <v/>
      </c>
      <c r="M29" s="435" t="str">
        <f>IF(BilanzA!AN113&lt;&gt;"",BilanzA!C113,IF(BilanzA!AO113&lt;&gt;"",BilanzA!C113,""))</f>
        <v/>
      </c>
      <c r="N29" s="436" t="str">
        <f>IF(BilanzA!AN113&lt;&gt;"",BilanzA!AN113,IF(BilanzA!AO113&lt;&gt;"",BilanzA!AN113,""))</f>
        <v/>
      </c>
      <c r="O29" s="437" t="str">
        <f>IF(BilanzA!AN113&lt;&gt;"",BilanzA!AO113,IF(BilanzA!AO113&lt;&gt;"",BilanzA!AO113,""))</f>
        <v/>
      </c>
    </row>
    <row r="30" spans="1:15" ht="15" customHeight="1" x14ac:dyDescent="0.25">
      <c r="A30" s="434" t="str">
        <f>IF(BilanzA!AN34&lt;&gt;"",BilanzA!A34,IF(BilanzA!AO34&lt;&gt;"",BilanzA!A34,""))</f>
        <v/>
      </c>
      <c r="B30" s="440" t="str">
        <f>IF(BilanzA!AN34&lt;&gt;"",":",IF(BilanzA!AO34&lt;&gt;"",":",""))</f>
        <v/>
      </c>
      <c r="C30" s="435" t="str">
        <f>IF(BilanzA!AN34&lt;&gt;"",BilanzA!C34,IF(BilanzA!AO34&lt;&gt;"",BilanzA!C34,""))</f>
        <v/>
      </c>
      <c r="D30" s="436" t="str">
        <f>IF(BilanzA!AN34&lt;&gt;"",BilanzA!AN34,IF(BilanzA!AO34&lt;&gt;"",BilanzA!AN34,""))</f>
        <v/>
      </c>
      <c r="E30" s="437" t="str">
        <f>IF(BilanzA!AN34&lt;&gt;"",BilanzA!AO34,IF(BilanzA!AO34&lt;&gt;"",BilanzA!AO34,""))</f>
        <v/>
      </c>
      <c r="F30" s="434" t="str">
        <f>IF(BilanzA!AN74&lt;&gt;"",BilanzA!A74,IF(BilanzA!AO74&lt;&gt;"",BilanzA!A74,""))</f>
        <v/>
      </c>
      <c r="G30" s="440" t="str">
        <f>IF(BilanzA!AN74&lt;&gt;"",":",IF(BilanzA!AO74&lt;&gt;"",":",""))</f>
        <v/>
      </c>
      <c r="H30" s="435" t="str">
        <f>IF(BilanzA!AN74&lt;&gt;"",BilanzA!C74,IF(BilanzA!AO74&lt;&gt;"",BilanzA!C74,""))</f>
        <v/>
      </c>
      <c r="I30" s="436" t="str">
        <f>IF(BilanzA!AN74&lt;&gt;"",BilanzA!AN74,IF(BilanzA!AO74&lt;&gt;"",BilanzA!AN74,""))</f>
        <v/>
      </c>
      <c r="J30" s="437" t="str">
        <f>IF(BilanzA!AN74&lt;&gt;"",BilanzA!AO74,IF(BilanzA!AO74&lt;&gt;"",BilanzA!AO74,""))</f>
        <v/>
      </c>
      <c r="K30" s="434" t="str">
        <f>IF(BilanzA!AN114&lt;&gt;"",BilanzA!A114,IF(BilanzA!AO114&lt;&gt;"",BilanzA!A114,""))</f>
        <v/>
      </c>
      <c r="L30" s="440" t="str">
        <f>IF(BilanzA!AN114&lt;&gt;"",":",IF(BilanzA!AO114&lt;&gt;"",":",""))</f>
        <v/>
      </c>
      <c r="M30" s="435" t="str">
        <f>IF(BilanzA!AN114&lt;&gt;"",BilanzA!C114,IF(BilanzA!AO114&lt;&gt;"",BilanzA!C114,""))</f>
        <v/>
      </c>
      <c r="N30" s="436" t="str">
        <f>IF(BilanzA!AN114&lt;&gt;"",BilanzA!AN114,IF(BilanzA!AO114&lt;&gt;"",BilanzA!AN114,""))</f>
        <v/>
      </c>
      <c r="O30" s="437" t="str">
        <f>IF(BilanzA!AN114&lt;&gt;"",BilanzA!AO114,IF(BilanzA!AO114&lt;&gt;"",BilanzA!AO114,""))</f>
        <v/>
      </c>
    </row>
    <row r="31" spans="1:15" ht="15" customHeight="1" x14ac:dyDescent="0.25">
      <c r="A31" s="434" t="str">
        <f>IF(BilanzA!AN35&lt;&gt;"",BilanzA!A35,IF(BilanzA!AO35&lt;&gt;"",BilanzA!A35,""))</f>
        <v/>
      </c>
      <c r="B31" s="440" t="str">
        <f>IF(BilanzA!AN35&lt;&gt;"",":",IF(BilanzA!AO35&lt;&gt;"",":",""))</f>
        <v/>
      </c>
      <c r="C31" s="435" t="str">
        <f>IF(BilanzA!AN35&lt;&gt;"",BilanzA!C35,IF(BilanzA!AO35&lt;&gt;"",BilanzA!C35,""))</f>
        <v/>
      </c>
      <c r="D31" s="436" t="str">
        <f>IF(BilanzA!AN35&lt;&gt;"",BilanzA!AN35,IF(BilanzA!AO35&lt;&gt;"",BilanzA!AN35,""))</f>
        <v/>
      </c>
      <c r="E31" s="437" t="str">
        <f>IF(BilanzA!AN35&lt;&gt;"",BilanzA!AO35,IF(BilanzA!AO35&lt;&gt;"",BilanzA!AO35,""))</f>
        <v/>
      </c>
      <c r="F31" s="434" t="str">
        <f>IF(BilanzA!AN75&lt;&gt;"",BilanzA!A75,IF(BilanzA!AO75&lt;&gt;"",BilanzA!A75,""))</f>
        <v/>
      </c>
      <c r="G31" s="440" t="str">
        <f>IF(BilanzA!AN75&lt;&gt;"",":",IF(BilanzA!AO75&lt;&gt;"",":",""))</f>
        <v/>
      </c>
      <c r="H31" s="435" t="str">
        <f>IF(BilanzA!AN75&lt;&gt;"",BilanzA!C75,IF(BilanzA!AO75&lt;&gt;"",BilanzA!C75,""))</f>
        <v/>
      </c>
      <c r="I31" s="436" t="str">
        <f>IF(BilanzA!AN75&lt;&gt;"",BilanzA!AN75,IF(BilanzA!AO75&lt;&gt;"",BilanzA!AN75,""))</f>
        <v/>
      </c>
      <c r="J31" s="437" t="str">
        <f>IF(BilanzA!AN75&lt;&gt;"",BilanzA!AO75,IF(BilanzA!AO75&lt;&gt;"",BilanzA!AO75,""))</f>
        <v/>
      </c>
      <c r="K31" s="434" t="str">
        <f>IF(BilanzA!AN115&lt;&gt;"",BilanzA!A115,IF(BilanzA!AO115&lt;&gt;"",BilanzA!A115,""))</f>
        <v/>
      </c>
      <c r="L31" s="440" t="str">
        <f>IF(BilanzA!AN115&lt;&gt;"",":",IF(BilanzA!AO115&lt;&gt;"",":",""))</f>
        <v/>
      </c>
      <c r="M31" s="435" t="str">
        <f>IF(BilanzA!AN115&lt;&gt;"",BilanzA!C115,IF(BilanzA!AO115&lt;&gt;"",BilanzA!C115,""))</f>
        <v/>
      </c>
      <c r="N31" s="436" t="str">
        <f>IF(BilanzA!AN115&lt;&gt;"",BilanzA!AN115,IF(BilanzA!AO115&lt;&gt;"",BilanzA!AN115,""))</f>
        <v/>
      </c>
      <c r="O31" s="437" t="str">
        <f>IF(BilanzA!AN115&lt;&gt;"",BilanzA!AO115,IF(BilanzA!AO115&lt;&gt;"",BilanzA!AO115,""))</f>
        <v/>
      </c>
    </row>
    <row r="32" spans="1:15" ht="15" customHeight="1" x14ac:dyDescent="0.25">
      <c r="A32" s="434" t="str">
        <f>IF(BilanzA!AN36&lt;&gt;"",BilanzA!A36,IF(BilanzA!AO36&lt;&gt;"",BilanzA!A36,""))</f>
        <v/>
      </c>
      <c r="B32" s="440" t="str">
        <f>IF(BilanzA!AN36&lt;&gt;"",":",IF(BilanzA!AO36&lt;&gt;"",":",""))</f>
        <v/>
      </c>
      <c r="C32" s="435" t="str">
        <f>IF(BilanzA!AN36&lt;&gt;"",BilanzA!C36,IF(BilanzA!AO36&lt;&gt;"",BilanzA!C36,""))</f>
        <v/>
      </c>
      <c r="D32" s="436" t="str">
        <f>IF(BilanzA!AN36&lt;&gt;"",BilanzA!AN36,IF(BilanzA!AO36&lt;&gt;"",BilanzA!AN36,""))</f>
        <v/>
      </c>
      <c r="E32" s="437" t="str">
        <f>IF(BilanzA!AN36&lt;&gt;"",BilanzA!AO36,IF(BilanzA!AO36&lt;&gt;"",BilanzA!AO36,""))</f>
        <v/>
      </c>
      <c r="F32" s="434" t="str">
        <f>IF(BilanzA!AN76&lt;&gt;"",BilanzA!A76,IF(BilanzA!AO76&lt;&gt;"",BilanzA!A76,""))</f>
        <v/>
      </c>
      <c r="G32" s="440" t="str">
        <f>IF(BilanzA!AN76&lt;&gt;"",":",IF(BilanzA!AO76&lt;&gt;"",":",""))</f>
        <v/>
      </c>
      <c r="H32" s="435" t="str">
        <f>IF(BilanzA!AN76&lt;&gt;"",BilanzA!C76,IF(BilanzA!AO76&lt;&gt;"",BilanzA!C76,""))</f>
        <v/>
      </c>
      <c r="I32" s="436" t="str">
        <f>IF(BilanzA!AN76&lt;&gt;"",BilanzA!AN76,IF(BilanzA!AO76&lt;&gt;"",BilanzA!AN76,""))</f>
        <v/>
      </c>
      <c r="J32" s="437" t="str">
        <f>IF(BilanzA!AN76&lt;&gt;"",BilanzA!AO76,IF(BilanzA!AO76&lt;&gt;"",BilanzA!AO76,""))</f>
        <v/>
      </c>
      <c r="K32" s="434" t="str">
        <f>IF(BilanzA!AN116&lt;&gt;"",BilanzA!A116,IF(BilanzA!AO116&lt;&gt;"",BilanzA!A116,""))</f>
        <v/>
      </c>
      <c r="L32" s="440" t="str">
        <f>IF(BilanzA!AN116&lt;&gt;"",":",IF(BilanzA!AO116&lt;&gt;"",":",""))</f>
        <v/>
      </c>
      <c r="M32" s="435" t="str">
        <f>IF(BilanzA!AN116&lt;&gt;"",BilanzA!C116,IF(BilanzA!AO116&lt;&gt;"",BilanzA!C116,""))</f>
        <v/>
      </c>
      <c r="N32" s="436" t="str">
        <f>IF(BilanzA!AN116&lt;&gt;"",BilanzA!AN116,IF(BilanzA!AO116&lt;&gt;"",BilanzA!AN116,""))</f>
        <v/>
      </c>
      <c r="O32" s="437" t="str">
        <f>IF(BilanzA!AN116&lt;&gt;"",BilanzA!AO116,IF(BilanzA!AO116&lt;&gt;"",BilanzA!AO116,""))</f>
        <v/>
      </c>
    </row>
    <row r="33" spans="1:15" ht="15" customHeight="1" x14ac:dyDescent="0.25">
      <c r="A33" s="434" t="str">
        <f>IF(BilanzA!AN37&lt;&gt;"",BilanzA!A37,IF(BilanzA!AO37&lt;&gt;"",BilanzA!A37,""))</f>
        <v/>
      </c>
      <c r="B33" s="440" t="str">
        <f>IF(BilanzA!AN37&lt;&gt;"",":",IF(BilanzA!AO37&lt;&gt;"",":",""))</f>
        <v/>
      </c>
      <c r="C33" s="435" t="str">
        <f>IF(BilanzA!AN37&lt;&gt;"",BilanzA!C37,IF(BilanzA!AO37&lt;&gt;"",BilanzA!C37,""))</f>
        <v/>
      </c>
      <c r="D33" s="436" t="str">
        <f>IF(BilanzA!AN37&lt;&gt;"",BilanzA!AN37,IF(BilanzA!AO37&lt;&gt;"",BilanzA!AN37,""))</f>
        <v/>
      </c>
      <c r="E33" s="437" t="str">
        <f>IF(BilanzA!AN37&lt;&gt;"",BilanzA!AO37,IF(BilanzA!AO37&lt;&gt;"",BilanzA!AO37,""))</f>
        <v/>
      </c>
      <c r="F33" s="434" t="str">
        <f>IF(BilanzA!AN77&lt;&gt;"",BilanzA!A77,IF(BilanzA!AO77&lt;&gt;"",BilanzA!A77,""))</f>
        <v/>
      </c>
      <c r="G33" s="440" t="str">
        <f>IF(BilanzA!AN77&lt;&gt;"",":",IF(BilanzA!AO77&lt;&gt;"",":",""))</f>
        <v/>
      </c>
      <c r="H33" s="435" t="str">
        <f>IF(BilanzA!AN77&lt;&gt;"",BilanzA!C77,IF(BilanzA!AO77&lt;&gt;"",BilanzA!C77,""))</f>
        <v/>
      </c>
      <c r="I33" s="436" t="str">
        <f>IF(BilanzA!AN77&lt;&gt;"",BilanzA!AN77,IF(BilanzA!AO77&lt;&gt;"",BilanzA!AN77,""))</f>
        <v/>
      </c>
      <c r="J33" s="437" t="str">
        <f>IF(BilanzA!AN77&lt;&gt;"",BilanzA!AO77,IF(BilanzA!AO77&lt;&gt;"",BilanzA!AO77,""))</f>
        <v/>
      </c>
      <c r="K33" s="434" t="str">
        <f>IF(BilanzA!AN117&lt;&gt;"",BilanzA!A117,IF(BilanzA!AO117&lt;&gt;"",BilanzA!A117,""))</f>
        <v/>
      </c>
      <c r="L33" s="440" t="str">
        <f>IF(BilanzA!AN117&lt;&gt;"",":",IF(BilanzA!AO117&lt;&gt;"",":",""))</f>
        <v/>
      </c>
      <c r="M33" s="435" t="str">
        <f>IF(BilanzA!AN117&lt;&gt;"",BilanzA!C117,IF(BilanzA!AO117&lt;&gt;"",BilanzA!C117,""))</f>
        <v/>
      </c>
      <c r="N33" s="436" t="str">
        <f>IF(BilanzA!AN117&lt;&gt;"",BilanzA!AN117,IF(BilanzA!AO117&lt;&gt;"",BilanzA!AN117,""))</f>
        <v/>
      </c>
      <c r="O33" s="437" t="str">
        <f>IF(BilanzA!AN117&lt;&gt;"",BilanzA!AO117,IF(BilanzA!AO117&lt;&gt;"",BilanzA!AO117,""))</f>
        <v/>
      </c>
    </row>
    <row r="34" spans="1:15" x14ac:dyDescent="0.25">
      <c r="A34" s="434" t="str">
        <f>IF(BilanzA!AN38&lt;&gt;"",BilanzA!A38,IF(BilanzA!AO38&lt;&gt;"",BilanzA!A38,""))</f>
        <v/>
      </c>
      <c r="B34" s="440" t="str">
        <f>IF(BilanzA!AN38&lt;&gt;"",":",IF(BilanzA!AO38&lt;&gt;"",":",""))</f>
        <v/>
      </c>
      <c r="C34" s="435" t="str">
        <f>IF(BilanzA!AN38&lt;&gt;"",BilanzA!C38,IF(BilanzA!AO38&lt;&gt;"",BilanzA!C38,""))</f>
        <v/>
      </c>
      <c r="D34" s="436" t="str">
        <f>IF(BilanzA!AN38&lt;&gt;"",BilanzA!AN38,IF(BilanzA!AO38&lt;&gt;"",BilanzA!AN38,""))</f>
        <v/>
      </c>
      <c r="E34" s="437" t="str">
        <f>IF(BilanzA!AN38&lt;&gt;"",BilanzA!AO38,IF(BilanzA!AO38&lt;&gt;"",BilanzA!AO38,""))</f>
        <v/>
      </c>
      <c r="F34" s="434" t="str">
        <f>IF(BilanzA!AN78&lt;&gt;"",BilanzA!A78,IF(BilanzA!AO78&lt;&gt;"",BilanzA!A78,""))</f>
        <v/>
      </c>
      <c r="G34" s="440" t="str">
        <f>IF(BilanzA!AN78&lt;&gt;"",":",IF(BilanzA!AO78&lt;&gt;"",":",""))</f>
        <v/>
      </c>
      <c r="H34" s="435" t="str">
        <f>IF(BilanzA!AN78&lt;&gt;"",BilanzA!C78,IF(BilanzA!AO78&lt;&gt;"",BilanzA!C78,""))</f>
        <v/>
      </c>
      <c r="I34" s="436" t="str">
        <f>IF(BilanzA!AN78&lt;&gt;"",BilanzA!AN78,IF(BilanzA!AO78&lt;&gt;"",BilanzA!AN78,""))</f>
        <v/>
      </c>
      <c r="J34" s="437" t="str">
        <f>IF(BilanzA!AN78&lt;&gt;"",BilanzA!AO78,IF(BilanzA!AO78&lt;&gt;"",BilanzA!AO78,""))</f>
        <v/>
      </c>
      <c r="K34" s="434" t="str">
        <f>IF(BilanzA!AN118&lt;&gt;"",BilanzA!A118,IF(BilanzA!AO118&lt;&gt;"",BilanzA!A118,""))</f>
        <v/>
      </c>
      <c r="L34" s="440" t="str">
        <f>IF(BilanzA!AN118&lt;&gt;"",":",IF(BilanzA!AO118&lt;&gt;"",":",""))</f>
        <v/>
      </c>
      <c r="M34" s="435" t="str">
        <f>IF(BilanzA!AN118&lt;&gt;"",BilanzA!C118,IF(BilanzA!AO118&lt;&gt;"",BilanzA!C118,""))</f>
        <v/>
      </c>
      <c r="N34" s="436" t="str">
        <f>IF(BilanzA!AN118&lt;&gt;"",BilanzA!AN118,IF(BilanzA!AO118&lt;&gt;"",BilanzA!AN118,""))</f>
        <v/>
      </c>
      <c r="O34" s="437" t="str">
        <f>IF(BilanzA!AN118&lt;&gt;"",BilanzA!AO118,IF(BilanzA!AO118&lt;&gt;"",BilanzA!AO118,""))</f>
        <v/>
      </c>
    </row>
    <row r="35" spans="1:15" x14ac:dyDescent="0.25">
      <c r="A35" s="434" t="str">
        <f>IF(BilanzA!AN39&lt;&gt;"",BilanzA!A39,IF(BilanzA!AO39&lt;&gt;"",BilanzA!A39,""))</f>
        <v/>
      </c>
      <c r="B35" s="440" t="str">
        <f>IF(BilanzA!AN39&lt;&gt;"",":",IF(BilanzA!AO39&lt;&gt;"",":",""))</f>
        <v/>
      </c>
      <c r="C35" s="435" t="str">
        <f>IF(BilanzA!AN39&lt;&gt;"",BilanzA!C39,IF(BilanzA!AO39&lt;&gt;"",BilanzA!C39,""))</f>
        <v/>
      </c>
      <c r="D35" s="436" t="str">
        <f>IF(BilanzA!AN39&lt;&gt;"",BilanzA!AN39,IF(BilanzA!AO39&lt;&gt;"",BilanzA!AN39,""))</f>
        <v/>
      </c>
      <c r="E35" s="437" t="str">
        <f>IF(BilanzA!AN39&lt;&gt;"",BilanzA!AO39,IF(BilanzA!AO39&lt;&gt;"",BilanzA!AO39,""))</f>
        <v/>
      </c>
      <c r="F35" s="434" t="str">
        <f>IF(BilanzA!AN79&lt;&gt;"",BilanzA!A79,IF(BilanzA!AO79&lt;&gt;"",BilanzA!A79,""))</f>
        <v/>
      </c>
      <c r="G35" s="440" t="str">
        <f>IF(BilanzA!AN79&lt;&gt;"",":",IF(BilanzA!AO79&lt;&gt;"",":",""))</f>
        <v/>
      </c>
      <c r="H35" s="435" t="str">
        <f>IF(BilanzA!AN79&lt;&gt;"",BilanzA!C79,IF(BilanzA!AO79&lt;&gt;"",BilanzA!C79,""))</f>
        <v/>
      </c>
      <c r="I35" s="436" t="str">
        <f>IF(BilanzA!AN79&lt;&gt;"",BilanzA!AN79,IF(BilanzA!AO79&lt;&gt;"",BilanzA!AN79,""))</f>
        <v/>
      </c>
      <c r="J35" s="437" t="str">
        <f>IF(BilanzA!AN79&lt;&gt;"",BilanzA!AO79,IF(BilanzA!AO79&lt;&gt;"",BilanzA!AO79,""))</f>
        <v/>
      </c>
      <c r="K35" s="434" t="str">
        <f>IF(BilanzA!AN119&lt;&gt;"",BilanzA!A119,IF(BilanzA!AO119&lt;&gt;"",BilanzA!A119,""))</f>
        <v/>
      </c>
      <c r="L35" s="440" t="str">
        <f>IF(BilanzA!AN119&lt;&gt;"",":",IF(BilanzA!AO119&lt;&gt;"",":",""))</f>
        <v/>
      </c>
      <c r="M35" s="435" t="str">
        <f>IF(BilanzA!AN119&lt;&gt;"",BilanzA!C119,IF(BilanzA!AO119&lt;&gt;"",BilanzA!C119,""))</f>
        <v/>
      </c>
      <c r="N35" s="436" t="str">
        <f>IF(BilanzA!AN119&lt;&gt;"",BilanzA!AN119,IF(BilanzA!AO119&lt;&gt;"",BilanzA!AN119,""))</f>
        <v/>
      </c>
      <c r="O35" s="437" t="str">
        <f>IF(BilanzA!AN119&lt;&gt;"",BilanzA!AO119,IF(BilanzA!AO119&lt;&gt;"",BilanzA!AO119,""))</f>
        <v/>
      </c>
    </row>
    <row r="36" spans="1:15" x14ac:dyDescent="0.25">
      <c r="A36" s="434" t="str">
        <f>IF(BilanzA!AN40&lt;&gt;"",BilanzA!A40,IF(BilanzA!AO40&lt;&gt;"",BilanzA!A40,""))</f>
        <v/>
      </c>
      <c r="B36" s="440" t="str">
        <f>IF(BilanzA!AN40&lt;&gt;"",":",IF(BilanzA!AO40&lt;&gt;"",":",""))</f>
        <v/>
      </c>
      <c r="C36" s="435" t="str">
        <f>IF(BilanzA!AN40&lt;&gt;"",BilanzA!C40,IF(BilanzA!AO40&lt;&gt;"",BilanzA!C40,""))</f>
        <v/>
      </c>
      <c r="D36" s="436" t="str">
        <f>IF(BilanzA!AN40&lt;&gt;"",BilanzA!AN40,IF(BilanzA!AO40&lt;&gt;"",BilanzA!AN40,""))</f>
        <v/>
      </c>
      <c r="E36" s="437" t="str">
        <f>IF(BilanzA!AN40&lt;&gt;"",BilanzA!AO40,IF(BilanzA!AO40&lt;&gt;"",BilanzA!AO40,""))</f>
        <v/>
      </c>
      <c r="F36" s="434" t="str">
        <f>IF(BilanzA!AN80&lt;&gt;"",BilanzA!A80,IF(BilanzA!AO80&lt;&gt;"",BilanzA!A80,""))</f>
        <v/>
      </c>
      <c r="G36" s="440" t="str">
        <f>IF(BilanzA!AN80&lt;&gt;"",":",IF(BilanzA!AO80&lt;&gt;"",":",""))</f>
        <v/>
      </c>
      <c r="H36" s="435" t="str">
        <f>IF(BilanzA!AN80&lt;&gt;"",BilanzA!C80,IF(BilanzA!AO80&lt;&gt;"",BilanzA!C80,""))</f>
        <v/>
      </c>
      <c r="I36" s="436" t="str">
        <f>IF(BilanzA!AN80&lt;&gt;"",BilanzA!AN80,IF(BilanzA!AO80&lt;&gt;"",BilanzA!AN80,""))</f>
        <v/>
      </c>
      <c r="J36" s="437" t="str">
        <f>IF(BilanzA!AN80&lt;&gt;"",BilanzA!AO80,IF(BilanzA!AO80&lt;&gt;"",BilanzA!AO80,""))</f>
        <v/>
      </c>
      <c r="K36" s="434" t="str">
        <f>IF(BilanzA!AN120&lt;&gt;"",BilanzA!A120,IF(BilanzA!AO120&lt;&gt;"",BilanzA!A120,""))</f>
        <v/>
      </c>
      <c r="L36" s="440" t="str">
        <f>IF(BilanzA!AN120&lt;&gt;"",":",IF(BilanzA!AO120&lt;&gt;"",":",""))</f>
        <v/>
      </c>
      <c r="M36" s="435" t="str">
        <f>IF(BilanzA!AN120&lt;&gt;"",BilanzA!C120,IF(BilanzA!AO120&lt;&gt;"",BilanzA!C120,""))</f>
        <v/>
      </c>
      <c r="N36" s="436" t="str">
        <f>IF(BilanzA!AN120&lt;&gt;"",BilanzA!AN120,IF(BilanzA!AO120&lt;&gt;"",BilanzA!AN120,""))</f>
        <v/>
      </c>
      <c r="O36" s="437" t="str">
        <f>IF(BilanzA!AN120&lt;&gt;"",BilanzA!AO120,IF(BilanzA!AO120&lt;&gt;"",BilanzA!AO120,""))</f>
        <v/>
      </c>
    </row>
    <row r="37" spans="1:15" x14ac:dyDescent="0.25">
      <c r="A37" s="434" t="str">
        <f>IF(BilanzA!AN41&lt;&gt;"",BilanzA!A41,IF(BilanzA!AO41&lt;&gt;"",BilanzA!A41,""))</f>
        <v/>
      </c>
      <c r="B37" s="440" t="str">
        <f>IF(BilanzA!AN41&lt;&gt;"",":",IF(BilanzA!AO41&lt;&gt;"",":",""))</f>
        <v/>
      </c>
      <c r="C37" s="435" t="str">
        <f>IF(BilanzA!AN41&lt;&gt;"",BilanzA!C41,IF(BilanzA!AO41&lt;&gt;"",BilanzA!C41,""))</f>
        <v/>
      </c>
      <c r="D37" s="436" t="str">
        <f>IF(BilanzA!AN41&lt;&gt;"",BilanzA!AN41,IF(BilanzA!AO41&lt;&gt;"",BilanzA!AN41,""))</f>
        <v/>
      </c>
      <c r="E37" s="437" t="str">
        <f>IF(BilanzA!AN41&lt;&gt;"",BilanzA!AO41,IF(BilanzA!AO41&lt;&gt;"",BilanzA!AO41,""))</f>
        <v/>
      </c>
      <c r="F37" s="434" t="str">
        <f>IF(BilanzA!AN81&lt;&gt;"",BilanzA!A81,IF(BilanzA!AO81&lt;&gt;"",BilanzA!A81,""))</f>
        <v/>
      </c>
      <c r="G37" s="440" t="str">
        <f>IF(BilanzA!AN81&lt;&gt;"",":",IF(BilanzA!AO81&lt;&gt;"",":",""))</f>
        <v/>
      </c>
      <c r="H37" s="435" t="str">
        <f>IF(BilanzA!AN81&lt;&gt;"",BilanzA!C81,IF(BilanzA!AO81&lt;&gt;"",BilanzA!C81,""))</f>
        <v/>
      </c>
      <c r="I37" s="436" t="str">
        <f>IF(BilanzA!AN81&lt;&gt;"",BilanzA!AN81,IF(BilanzA!AO81&lt;&gt;"",BilanzA!AN81,""))</f>
        <v/>
      </c>
      <c r="J37" s="437" t="str">
        <f>IF(BilanzA!AN81&lt;&gt;"",BilanzA!AO81,IF(BilanzA!AO81&lt;&gt;"",BilanzA!AO81,""))</f>
        <v/>
      </c>
      <c r="K37" s="434" t="str">
        <f>IF(BilanzA!AN121&lt;&gt;"",BilanzA!A121,IF(BilanzA!AO121&lt;&gt;"",BilanzA!A121,""))</f>
        <v/>
      </c>
      <c r="L37" s="440" t="str">
        <f>IF(BilanzA!AN121&lt;&gt;"",":",IF(BilanzA!AO121&lt;&gt;"",":",""))</f>
        <v/>
      </c>
      <c r="M37" s="435" t="str">
        <f>IF(BilanzA!AN121&lt;&gt;"",BilanzA!C121,IF(BilanzA!AO121&lt;&gt;"",BilanzA!C121,""))</f>
        <v/>
      </c>
      <c r="N37" s="436" t="str">
        <f>IF(BilanzA!AN121&lt;&gt;"",BilanzA!AN121,IF(BilanzA!AO121&lt;&gt;"",BilanzA!AN121,""))</f>
        <v/>
      </c>
      <c r="O37" s="437" t="str">
        <f>IF(BilanzA!AN121&lt;&gt;"",BilanzA!AO121,IF(BilanzA!AO121&lt;&gt;"",BilanzA!AO121,""))</f>
        <v/>
      </c>
    </row>
    <row r="38" spans="1:15" ht="15.75" thickBot="1" x14ac:dyDescent="0.3">
      <c r="A38" s="434" t="str">
        <f>IF(BilanzA!AN42&lt;&gt;"",BilanzA!A42,IF(BilanzA!AO42&lt;&gt;"",BilanzA!A42,""))</f>
        <v/>
      </c>
      <c r="B38" s="440" t="str">
        <f>IF(BilanzA!AN42&lt;&gt;"",":",IF(BilanzA!AO42&lt;&gt;"",":",""))</f>
        <v/>
      </c>
      <c r="C38" s="435" t="str">
        <f>IF(BilanzA!AN42&lt;&gt;"",BilanzA!C42,IF(BilanzA!AO42&lt;&gt;"",BilanzA!C42,""))</f>
        <v/>
      </c>
      <c r="D38" s="436" t="str">
        <f>IF(BilanzA!AN42&lt;&gt;"",BilanzA!AN42,IF(BilanzA!AO42&lt;&gt;"",BilanzA!AN42,""))</f>
        <v/>
      </c>
      <c r="E38" s="437" t="str">
        <f>IF(BilanzA!AN42&lt;&gt;"",BilanzA!AO42,IF(BilanzA!AO42&lt;&gt;"",BilanzA!AO42,""))</f>
        <v/>
      </c>
      <c r="F38" s="434" t="str">
        <f>IF(BilanzA!AN82&lt;&gt;"",BilanzA!A82,IF(BilanzA!AO82&lt;&gt;"",BilanzA!A82,""))</f>
        <v/>
      </c>
      <c r="G38" s="440" t="str">
        <f>IF(BilanzA!AN82&lt;&gt;"",":",IF(BilanzA!AO82&lt;&gt;"",":",""))</f>
        <v/>
      </c>
      <c r="H38" s="435" t="str">
        <f>IF(BilanzA!AN82&lt;&gt;"",BilanzA!C82,IF(BilanzA!AO82&lt;&gt;"",BilanzA!C82,""))</f>
        <v/>
      </c>
      <c r="I38" s="436" t="str">
        <f>IF(BilanzA!AN82&lt;&gt;"",BilanzA!AN82,IF(BilanzA!AO82&lt;&gt;"",BilanzA!AN82,""))</f>
        <v/>
      </c>
      <c r="J38" s="437" t="str">
        <f>IF(BilanzA!AN82&lt;&gt;"",BilanzA!AO82,IF(BilanzA!AO82&lt;&gt;"",BilanzA!AO82,""))</f>
        <v/>
      </c>
      <c r="K38" s="434" t="str">
        <f>IF(BilanzA!AN122&lt;&gt;"",BilanzA!A122,IF(BilanzA!AO122&lt;&gt;"",BilanzA!A122,""))</f>
        <v/>
      </c>
      <c r="L38" s="440" t="str">
        <f>IF(BilanzA!AN122&lt;&gt;"",":",IF(BilanzA!AO122&lt;&gt;"",":",""))</f>
        <v/>
      </c>
      <c r="M38" s="435" t="str">
        <f>IF(BilanzA!AN122&lt;&gt;"",BilanzA!C122,IF(BilanzA!AO122&lt;&gt;"",BilanzA!C122,""))</f>
        <v/>
      </c>
      <c r="N38" s="436" t="str">
        <f>IF(BilanzA!AN122&lt;&gt;"",BilanzA!AN122,IF(BilanzA!AO122&lt;&gt;"",BilanzA!AN122,""))</f>
        <v/>
      </c>
      <c r="O38" s="437" t="str">
        <f>IF(BilanzA!AN122&lt;&gt;"",BilanzA!AO122,IF(BilanzA!AO122&lt;&gt;"",BilanzA!AO122,""))</f>
        <v/>
      </c>
    </row>
    <row r="39" spans="1:15" ht="15.75" thickTop="1" x14ac:dyDescent="0.25">
      <c r="A39" s="1479" t="str">
        <f>BilanzA!A81</f>
        <v>Stadtverwaltung Aachen</v>
      </c>
      <c r="B39" s="1480"/>
      <c r="C39" s="1480"/>
      <c r="D39" s="1480"/>
      <c r="E39" s="1481"/>
      <c r="F39" s="1479" t="str">
        <f>BilanzA!A121</f>
        <v>Finanzamt /Generali Deutschland</v>
      </c>
      <c r="G39" s="1480"/>
      <c r="H39" s="1480"/>
      <c r="I39" s="1480"/>
      <c r="J39" s="1481"/>
      <c r="K39" s="1482" t="e">
        <f>BilanzA!A201</f>
        <v>#REF!</v>
      </c>
      <c r="L39" s="1480"/>
      <c r="M39" s="1480"/>
      <c r="N39" s="1480"/>
      <c r="O39" s="1481"/>
    </row>
    <row r="40" spans="1:15" ht="15.75" customHeight="1" x14ac:dyDescent="0.25">
      <c r="A40" s="1483" t="s">
        <v>446</v>
      </c>
      <c r="B40" s="1484"/>
      <c r="C40" s="1485"/>
      <c r="D40" s="441" t="s">
        <v>460</v>
      </c>
      <c r="E40" s="442" t="s">
        <v>7</v>
      </c>
      <c r="F40" s="1483" t="s">
        <v>446</v>
      </c>
      <c r="G40" s="1484"/>
      <c r="H40" s="1485"/>
      <c r="I40" s="441" t="s">
        <v>460</v>
      </c>
      <c r="J40" s="442" t="s">
        <v>7</v>
      </c>
      <c r="K40" s="1486" t="s">
        <v>446</v>
      </c>
      <c r="L40" s="1484"/>
      <c r="M40" s="1485"/>
      <c r="N40" s="441" t="s">
        <v>460</v>
      </c>
      <c r="O40" s="442" t="s">
        <v>7</v>
      </c>
    </row>
    <row r="41" spans="1:15" ht="15" customHeight="1" x14ac:dyDescent="0.25">
      <c r="A41" s="434" t="str">
        <f>IF(BilanzA!AN85&lt;&gt;"",BilanzA!A85,IF(BilanzA!AO85&lt;&gt;"",BilanzA!A85,""))</f>
        <v/>
      </c>
      <c r="B41" s="435"/>
      <c r="C41" s="435" t="str">
        <f>IF(BilanzA!AN85&lt;&gt;"",BilanzA!C85,IF(BilanzA!AO85&lt;&gt;"",BilanzA!C85,""))</f>
        <v/>
      </c>
      <c r="D41" s="436" t="str">
        <f>IF(BilanzA!AN85&lt;&gt;"",BilanzA!AN85,IF(BilanzA!AO85&lt;&gt;"",BilanzA!AN85,""))</f>
        <v/>
      </c>
      <c r="E41" s="437" t="str">
        <f>IF(BilanzA!AN85&lt;&gt;"",BilanzA!AO85,IF(BilanzA!AO85&lt;&gt;"",BilanzA!AO85,""))</f>
        <v/>
      </c>
      <c r="F41" s="434" t="str">
        <f>IF(BilanzA!AN125&lt;&gt;"",BilanzA!A125,IF(BilanzA!AO125&lt;&gt;"",BilanzA!A125,""))</f>
        <v/>
      </c>
      <c r="G41" s="435"/>
      <c r="H41" s="435" t="str">
        <f>IF(BilanzA!AN125&lt;&gt;"",BilanzA!C125,IF(BilanzA!AO125&lt;&gt;"",BilanzA!C125,""))</f>
        <v/>
      </c>
      <c r="I41" s="436" t="str">
        <f>IF(BilanzA!AN125&lt;&gt;"",BilanzA!AN125,IF(BilanzA!AO125&lt;&gt;"",BilanzA!AN125,""))</f>
        <v/>
      </c>
      <c r="J41" s="437" t="str">
        <f>IF(BilanzA!AN125&lt;&gt;"",BilanzA!AO125,IF(BilanzA!AO125&lt;&gt;"",BilanzA!AO125,""))</f>
        <v/>
      </c>
      <c r="K41" s="434" t="str">
        <f>IF(BilanzA!AN205&lt;&gt;"",BilanzA!A205,IF(BilanzA!AO205&lt;&gt;"",BilanzA!A205,""))</f>
        <v/>
      </c>
      <c r="L41" s="435"/>
      <c r="M41" s="435" t="str">
        <f>IF(BilanzA!AN205&lt;&gt;"",BilanzA!C205,IF(BilanzA!AO205&lt;&gt;"",BilanzA!C205,""))</f>
        <v/>
      </c>
      <c r="N41" s="436" t="str">
        <f>IF(BilanzA!AN205&lt;&gt;"",BilanzA!AN205,IF(BilanzA!AO205&lt;&gt;"",BilanzA!AN205,""))</f>
        <v/>
      </c>
      <c r="O41" s="437" t="str">
        <f>IF(BilanzA!AN205&lt;&gt;"",BilanzA!AO205,IF(BilanzA!AO205&lt;&gt;"",BilanzA!AO205,""))</f>
        <v/>
      </c>
    </row>
    <row r="42" spans="1:15" ht="15" customHeight="1" x14ac:dyDescent="0.25">
      <c r="A42" s="434" t="str">
        <f>IF(BilanzA!AN86&lt;&gt;"",BilanzA!A86,IF(BilanzA!AO86&lt;&gt;"",BilanzA!A86,""))</f>
        <v/>
      </c>
      <c r="B42" s="435"/>
      <c r="C42" s="435" t="str">
        <f>IF(BilanzA!AN86&lt;&gt;"",BilanzA!C86,IF(BilanzA!AO86&lt;&gt;"",BilanzA!C86,""))</f>
        <v/>
      </c>
      <c r="D42" s="436" t="str">
        <f>IF(BilanzA!AN86&lt;&gt;"",BilanzA!AN86,IF(BilanzA!AO86&lt;&gt;"",BilanzA!AN86,""))</f>
        <v/>
      </c>
      <c r="E42" s="437" t="str">
        <f>IF(BilanzA!AN86&lt;&gt;"",BilanzA!AO86,IF(BilanzA!AO86&lt;&gt;"",BilanzA!AO86,""))</f>
        <v/>
      </c>
      <c r="F42" s="434" t="str">
        <f>IF(BilanzA!AN126&lt;&gt;"",BilanzA!A126,IF(BilanzA!AO126&lt;&gt;"",BilanzA!A126,""))</f>
        <v/>
      </c>
      <c r="G42" s="435"/>
      <c r="H42" s="435" t="str">
        <f>IF(BilanzA!AN126&lt;&gt;"",BilanzA!C126,IF(BilanzA!AO126&lt;&gt;"",BilanzA!C126,""))</f>
        <v/>
      </c>
      <c r="I42" s="436" t="str">
        <f>IF(BilanzA!AN126&lt;&gt;"",BilanzA!AN126,IF(BilanzA!AO126&lt;&gt;"",BilanzA!AN126,""))</f>
        <v/>
      </c>
      <c r="J42" s="437" t="str">
        <f>IF(BilanzA!AN126&lt;&gt;"",BilanzA!AO126,IF(BilanzA!AO126&lt;&gt;"",BilanzA!AO126,""))</f>
        <v/>
      </c>
      <c r="K42" s="434" t="str">
        <f>IF(BilanzA!AN206&lt;&gt;"",BilanzA!A206,IF(BilanzA!AO206&lt;&gt;"",BilanzA!A206,""))</f>
        <v/>
      </c>
      <c r="L42" s="435"/>
      <c r="M42" s="435" t="str">
        <f>IF(BilanzA!AN206&lt;&gt;"",BilanzA!C206,IF(BilanzA!AO206&lt;&gt;"",BilanzA!C206,""))</f>
        <v/>
      </c>
      <c r="N42" s="436" t="str">
        <f>IF(BilanzA!AN206&lt;&gt;"",BilanzA!AN206,IF(BilanzA!AO206&lt;&gt;"",BilanzA!AN206,""))</f>
        <v/>
      </c>
      <c r="O42" s="437" t="str">
        <f>IF(BilanzA!AN206&lt;&gt;"",BilanzA!AO206,IF(BilanzA!AO206&lt;&gt;"",BilanzA!AO206,""))</f>
        <v/>
      </c>
    </row>
    <row r="43" spans="1:15" ht="15" customHeight="1" x14ac:dyDescent="0.25">
      <c r="A43" s="434" t="str">
        <f>IF(BilanzA!AN87&lt;&gt;"",BilanzA!A87,IF(BilanzA!AO87&lt;&gt;"",BilanzA!A87,""))</f>
        <v/>
      </c>
      <c r="B43" s="435"/>
      <c r="C43" s="435" t="str">
        <f>IF(BilanzA!AN87&lt;&gt;"",BilanzA!C87,IF(BilanzA!AO87&lt;&gt;"",BilanzA!C87,""))</f>
        <v/>
      </c>
      <c r="D43" s="436" t="str">
        <f>IF(BilanzA!AN87&lt;&gt;"",BilanzA!AN87,IF(BilanzA!AO87&lt;&gt;"",BilanzA!AN87,""))</f>
        <v/>
      </c>
      <c r="E43" s="437" t="str">
        <f>IF(BilanzA!AN87&lt;&gt;"",BilanzA!AO87,IF(BilanzA!AO87&lt;&gt;"",BilanzA!AO87,""))</f>
        <v/>
      </c>
      <c r="F43" s="434" t="str">
        <f>IF(BilanzA!AN127&lt;&gt;"",BilanzA!A127,IF(BilanzA!AO127&lt;&gt;"",BilanzA!A127,""))</f>
        <v/>
      </c>
      <c r="G43" s="435"/>
      <c r="H43" s="435" t="str">
        <f>IF(BilanzA!AN127&lt;&gt;"",BilanzA!C127,IF(BilanzA!AO127&lt;&gt;"",BilanzA!C127,""))</f>
        <v/>
      </c>
      <c r="I43" s="436" t="str">
        <f>IF(BilanzA!AN127&lt;&gt;"",BilanzA!AN127,IF(BilanzA!AO127&lt;&gt;"",BilanzA!AN127,""))</f>
        <v/>
      </c>
      <c r="J43" s="437" t="str">
        <f>IF(BilanzA!AN127&lt;&gt;"",BilanzA!AO127,IF(BilanzA!AO127&lt;&gt;"",BilanzA!AO127,""))</f>
        <v/>
      </c>
      <c r="K43" s="434" t="str">
        <f>IF(BilanzA!AN207&lt;&gt;"",BilanzA!A207,IF(BilanzA!AO207&lt;&gt;"",BilanzA!A207,""))</f>
        <v/>
      </c>
      <c r="L43" s="435"/>
      <c r="M43" s="435" t="str">
        <f>IF(BilanzA!AN207&lt;&gt;"",BilanzA!C207,IF(BilanzA!AO207&lt;&gt;"",BilanzA!C207,""))</f>
        <v/>
      </c>
      <c r="N43" s="436" t="str">
        <f>IF(BilanzA!AN207&lt;&gt;"",BilanzA!AN207,IF(BilanzA!AO207&lt;&gt;"",BilanzA!AN207,""))</f>
        <v/>
      </c>
      <c r="O43" s="437" t="str">
        <f>IF(BilanzA!AN207&lt;&gt;"",BilanzA!AO207,IF(BilanzA!AO207&lt;&gt;"",BilanzA!AO207,""))</f>
        <v/>
      </c>
    </row>
    <row r="44" spans="1:15" ht="15" customHeight="1" x14ac:dyDescent="0.25">
      <c r="A44" s="434" t="str">
        <f>IF(BilanzA!AN88&lt;&gt;"",BilanzA!A88,IF(BilanzA!AO88&lt;&gt;"",BilanzA!A88,""))</f>
        <v/>
      </c>
      <c r="B44" s="435"/>
      <c r="C44" s="435" t="str">
        <f>IF(BilanzA!AN88&lt;&gt;"",BilanzA!C88,IF(BilanzA!AO88&lt;&gt;"",BilanzA!C88,""))</f>
        <v/>
      </c>
      <c r="D44" s="436" t="str">
        <f>IF(BilanzA!AN88&lt;&gt;"",BilanzA!AN88,IF(BilanzA!AO88&lt;&gt;"",BilanzA!AN88,""))</f>
        <v/>
      </c>
      <c r="E44" s="437" t="str">
        <f>IF(BilanzA!AN88&lt;&gt;"",BilanzA!AO88,IF(BilanzA!AO88&lt;&gt;"",BilanzA!AO88,""))</f>
        <v/>
      </c>
      <c r="F44" s="434" t="str">
        <f>IF(BilanzA!AN128&lt;&gt;"",BilanzA!A128,IF(BilanzA!AO128&lt;&gt;"",BilanzA!A128,""))</f>
        <v/>
      </c>
      <c r="G44" s="435"/>
      <c r="H44" s="435" t="str">
        <f>IF(BilanzA!AN128&lt;&gt;"",BilanzA!C128,IF(BilanzA!AO128&lt;&gt;"",BilanzA!C128,""))</f>
        <v/>
      </c>
      <c r="I44" s="436" t="str">
        <f>IF(BilanzA!AN128&lt;&gt;"",BilanzA!AN128,IF(BilanzA!AO128&lt;&gt;"",BilanzA!AN128,""))</f>
        <v/>
      </c>
      <c r="J44" s="437" t="str">
        <f>IF(BilanzA!AN128&lt;&gt;"",BilanzA!AO128,IF(BilanzA!AO128&lt;&gt;"",BilanzA!AO128,""))</f>
        <v/>
      </c>
      <c r="K44" s="434" t="str">
        <f>IF(BilanzA!AN208&lt;&gt;"",BilanzA!A208,IF(BilanzA!AO208&lt;&gt;"",BilanzA!A208,""))</f>
        <v/>
      </c>
      <c r="L44" s="435"/>
      <c r="M44" s="435" t="str">
        <f>IF(BilanzA!AN208&lt;&gt;"",BilanzA!C208,IF(BilanzA!AO208&lt;&gt;"",BilanzA!C208,""))</f>
        <v/>
      </c>
      <c r="N44" s="436" t="str">
        <f>IF(BilanzA!AN208&lt;&gt;"",BilanzA!AN208,IF(BilanzA!AO208&lt;&gt;"",BilanzA!AN208,""))</f>
        <v/>
      </c>
      <c r="O44" s="437" t="str">
        <f>IF(BilanzA!AN208&lt;&gt;"",BilanzA!AO208,IF(BilanzA!AO208&lt;&gt;"",BilanzA!AO208,""))</f>
        <v/>
      </c>
    </row>
    <row r="45" spans="1:15" ht="15" customHeight="1" x14ac:dyDescent="0.25">
      <c r="A45" s="434" t="str">
        <f>IF(BilanzA!AN89&lt;&gt;"",BilanzA!A89,IF(BilanzA!AO89&lt;&gt;"",BilanzA!A89,""))</f>
        <v/>
      </c>
      <c r="B45" s="435"/>
      <c r="C45" s="435" t="str">
        <f>IF(BilanzA!AN89&lt;&gt;"",BilanzA!C89,IF(BilanzA!AO89&lt;&gt;"",BilanzA!C89,""))</f>
        <v/>
      </c>
      <c r="D45" s="436" t="str">
        <f>IF(BilanzA!AN89&lt;&gt;"",BilanzA!AN89,IF(BilanzA!AO89&lt;&gt;"",BilanzA!AN89,""))</f>
        <v/>
      </c>
      <c r="E45" s="437" t="str">
        <f>IF(BilanzA!AN89&lt;&gt;"",BilanzA!AO89,IF(BilanzA!AO89&lt;&gt;"",BilanzA!AO89,""))</f>
        <v/>
      </c>
      <c r="F45" s="434" t="str">
        <f>IF(BilanzA!AN129&lt;&gt;"",BilanzA!A129,IF(BilanzA!AO129&lt;&gt;"",BilanzA!A129,""))</f>
        <v/>
      </c>
      <c r="G45" s="435"/>
      <c r="H45" s="435" t="str">
        <f>IF(BilanzA!AN129&lt;&gt;"",BilanzA!C129,IF(BilanzA!AO129&lt;&gt;"",BilanzA!C129,""))</f>
        <v/>
      </c>
      <c r="I45" s="436" t="str">
        <f>IF(BilanzA!AN129&lt;&gt;"",BilanzA!AN129,IF(BilanzA!AO129&lt;&gt;"",BilanzA!AN129,""))</f>
        <v/>
      </c>
      <c r="J45" s="437" t="str">
        <f>IF(BilanzA!AN129&lt;&gt;"",BilanzA!AO129,IF(BilanzA!AO129&lt;&gt;"",BilanzA!AO129,""))</f>
        <v/>
      </c>
      <c r="K45" s="434" t="str">
        <f>IF(BilanzA!AN209&lt;&gt;"",BilanzA!A209,IF(BilanzA!AO209&lt;&gt;"",BilanzA!A209,""))</f>
        <v/>
      </c>
      <c r="L45" s="435"/>
      <c r="M45" s="435" t="str">
        <f>IF(BilanzA!AN209&lt;&gt;"",BilanzA!C209,IF(BilanzA!AO209&lt;&gt;"",BilanzA!C209,""))</f>
        <v/>
      </c>
      <c r="N45" s="436" t="str">
        <f>IF(BilanzA!AN209&lt;&gt;"",BilanzA!AN209,IF(BilanzA!AO209&lt;&gt;"",BilanzA!AN209,""))</f>
        <v/>
      </c>
      <c r="O45" s="437" t="str">
        <f>IF(BilanzA!AN209&lt;&gt;"",BilanzA!AO209,IF(BilanzA!AO209&lt;&gt;"",BilanzA!AO209,""))</f>
        <v/>
      </c>
    </row>
    <row r="46" spans="1:15" ht="15" customHeight="1" x14ac:dyDescent="0.25">
      <c r="A46" s="434" t="str">
        <f>IF(BilanzA!AN90&lt;&gt;"",BilanzA!A90,IF(BilanzA!AO90&lt;&gt;"",BilanzA!A90,""))</f>
        <v/>
      </c>
      <c r="B46" s="435"/>
      <c r="C46" s="435" t="str">
        <f>IF(BilanzA!AN90&lt;&gt;"",BilanzA!C90,IF(BilanzA!AO90&lt;&gt;"",BilanzA!C90,""))</f>
        <v/>
      </c>
      <c r="D46" s="436" t="str">
        <f>IF(BilanzA!AN90&lt;&gt;"",BilanzA!AN90,IF(BilanzA!AO90&lt;&gt;"",BilanzA!AN90,""))</f>
        <v/>
      </c>
      <c r="E46" s="437" t="str">
        <f>IF(BilanzA!AN90&lt;&gt;"",BilanzA!AO90,IF(BilanzA!AO90&lt;&gt;"",BilanzA!AO90,""))</f>
        <v/>
      </c>
      <c r="F46" s="434" t="str">
        <f>IF(BilanzA!AN130&lt;&gt;"",BilanzA!A130,IF(BilanzA!AO130&lt;&gt;"",BilanzA!A130,""))</f>
        <v/>
      </c>
      <c r="G46" s="435"/>
      <c r="H46" s="435" t="str">
        <f>IF(BilanzA!AN130&lt;&gt;"",BilanzA!C130,IF(BilanzA!AO130&lt;&gt;"",BilanzA!C130,""))</f>
        <v/>
      </c>
      <c r="I46" s="436" t="str">
        <f>IF(BilanzA!AN130&lt;&gt;"",BilanzA!AN130,IF(BilanzA!AO130&lt;&gt;"",BilanzA!AN130,""))</f>
        <v/>
      </c>
      <c r="J46" s="437" t="str">
        <f>IF(BilanzA!AN130&lt;&gt;"",BilanzA!AO130,IF(BilanzA!AO130&lt;&gt;"",BilanzA!AO130,""))</f>
        <v/>
      </c>
      <c r="K46" s="434" t="str">
        <f>IF(BilanzA!AN210&lt;&gt;"",BilanzA!A210,IF(BilanzA!AO210&lt;&gt;"",BilanzA!A210,""))</f>
        <v/>
      </c>
      <c r="L46" s="435"/>
      <c r="M46" s="435" t="str">
        <f>IF(BilanzA!AN210&lt;&gt;"",BilanzA!C210,IF(BilanzA!AO210&lt;&gt;"",BilanzA!C210,""))</f>
        <v/>
      </c>
      <c r="N46" s="436" t="str">
        <f>IF(BilanzA!AN210&lt;&gt;"",BilanzA!AN210,IF(BilanzA!AO210&lt;&gt;"",BilanzA!AN210,""))</f>
        <v/>
      </c>
      <c r="O46" s="437" t="str">
        <f>IF(BilanzA!AN210&lt;&gt;"",BilanzA!AO210,IF(BilanzA!AO210&lt;&gt;"",BilanzA!AO210,""))</f>
        <v/>
      </c>
    </row>
    <row r="47" spans="1:15" ht="15" customHeight="1" x14ac:dyDescent="0.25">
      <c r="A47" s="434" t="str">
        <f>IF(BilanzA!AN91&lt;&gt;"",BilanzA!A91,IF(BilanzA!AO91&lt;&gt;"",BilanzA!A91,""))</f>
        <v/>
      </c>
      <c r="B47" s="435"/>
      <c r="C47" s="435" t="str">
        <f>IF(BilanzA!AN91&lt;&gt;"",BilanzA!C91,IF(BilanzA!AO91&lt;&gt;"",BilanzA!C91,""))</f>
        <v/>
      </c>
      <c r="D47" s="436" t="str">
        <f>IF(BilanzA!AN91&lt;&gt;"",BilanzA!AN91,IF(BilanzA!AO91&lt;&gt;"",BilanzA!AN91,""))</f>
        <v/>
      </c>
      <c r="E47" s="437" t="str">
        <f>IF(BilanzA!AN91&lt;&gt;"",BilanzA!AO91,IF(BilanzA!AO91&lt;&gt;"",BilanzA!AO91,""))</f>
        <v/>
      </c>
      <c r="F47" s="434" t="str">
        <f>IF(BilanzA!AN131&lt;&gt;"",BilanzA!A131,IF(BilanzA!AO131&lt;&gt;"",BilanzA!A131,""))</f>
        <v/>
      </c>
      <c r="G47" s="435"/>
      <c r="H47" s="435" t="str">
        <f>IF(BilanzA!AN131&lt;&gt;"",BilanzA!C131,IF(BilanzA!AO131&lt;&gt;"",BilanzA!C131,""))</f>
        <v/>
      </c>
      <c r="I47" s="436" t="str">
        <f>IF(BilanzA!AN131&lt;&gt;"",BilanzA!AN131,IF(BilanzA!AO131&lt;&gt;"",BilanzA!AN131,""))</f>
        <v/>
      </c>
      <c r="J47" s="437" t="str">
        <f>IF(BilanzA!AN131&lt;&gt;"",BilanzA!AO131,IF(BilanzA!AO131&lt;&gt;"",BilanzA!AO131,""))</f>
        <v/>
      </c>
      <c r="K47" s="434" t="str">
        <f>IF(BilanzA!AN211&lt;&gt;"",BilanzA!A211,IF(BilanzA!AO211&lt;&gt;"",BilanzA!A211,""))</f>
        <v/>
      </c>
      <c r="L47" s="435"/>
      <c r="M47" s="435" t="str">
        <f>IF(BilanzA!AN211&lt;&gt;"",BilanzA!C211,IF(BilanzA!AO211&lt;&gt;"",BilanzA!C211,""))</f>
        <v/>
      </c>
      <c r="N47" s="436" t="str">
        <f>IF(BilanzA!AN211&lt;&gt;"",BilanzA!AN211,IF(BilanzA!AO211&lt;&gt;"",BilanzA!AN211,""))</f>
        <v/>
      </c>
      <c r="O47" s="437" t="str">
        <f>IF(BilanzA!AN211&lt;&gt;"",BilanzA!AO211,IF(BilanzA!AO211&lt;&gt;"",BilanzA!AO211,""))</f>
        <v/>
      </c>
    </row>
    <row r="48" spans="1:15" ht="15" customHeight="1" x14ac:dyDescent="0.25">
      <c r="A48" s="434" t="str">
        <f>IF(BilanzA!AN92&lt;&gt;"",BilanzA!A92,IF(BilanzA!AO92&lt;&gt;"",BilanzA!A92,""))</f>
        <v/>
      </c>
      <c r="B48" s="435"/>
      <c r="C48" s="435" t="str">
        <f>IF(BilanzA!AN92&lt;&gt;"",BilanzA!C92,IF(BilanzA!AO92&lt;&gt;"",BilanzA!C92,""))</f>
        <v/>
      </c>
      <c r="D48" s="436" t="str">
        <f>IF(BilanzA!AN92&lt;&gt;"",BilanzA!AN92,IF(BilanzA!AO92&lt;&gt;"",BilanzA!AN92,""))</f>
        <v/>
      </c>
      <c r="E48" s="437" t="str">
        <f>IF(BilanzA!AN92&lt;&gt;"",BilanzA!AO92,IF(BilanzA!AO92&lt;&gt;"",BilanzA!AO92,""))</f>
        <v/>
      </c>
      <c r="F48" s="434" t="str">
        <f>IF(BilanzA!AN132&lt;&gt;"",BilanzA!A132,IF(BilanzA!AO132&lt;&gt;"",BilanzA!A132,""))</f>
        <v/>
      </c>
      <c r="G48" s="435"/>
      <c r="H48" s="435" t="str">
        <f>IF(BilanzA!AN132&lt;&gt;"",BilanzA!C132,IF(BilanzA!AO132&lt;&gt;"",BilanzA!C132,""))</f>
        <v/>
      </c>
      <c r="I48" s="436" t="str">
        <f>IF(BilanzA!AN132&lt;&gt;"",BilanzA!AN132,IF(BilanzA!AO132&lt;&gt;"",BilanzA!AN132,""))</f>
        <v/>
      </c>
      <c r="J48" s="437" t="str">
        <f>IF(BilanzA!AN132&lt;&gt;"",BilanzA!AO132,IF(BilanzA!AO132&lt;&gt;"",BilanzA!AO132,""))</f>
        <v/>
      </c>
      <c r="K48" s="434" t="str">
        <f>IF(BilanzA!AN212&lt;&gt;"",BilanzA!A212,IF(BilanzA!AO212&lt;&gt;"",BilanzA!A212,""))</f>
        <v/>
      </c>
      <c r="L48" s="435"/>
      <c r="M48" s="435" t="str">
        <f>IF(BilanzA!AN212&lt;&gt;"",BilanzA!C212,IF(BilanzA!AO212&lt;&gt;"",BilanzA!C212,""))</f>
        <v/>
      </c>
      <c r="N48" s="436" t="str">
        <f>IF(BilanzA!AN212&lt;&gt;"",BilanzA!AN212,IF(BilanzA!AO212&lt;&gt;"",BilanzA!AN212,""))</f>
        <v/>
      </c>
      <c r="O48" s="437" t="str">
        <f>IF(BilanzA!AN212&lt;&gt;"",BilanzA!AO212,IF(BilanzA!AO212&lt;&gt;"",BilanzA!AO212,""))</f>
        <v/>
      </c>
    </row>
    <row r="49" spans="1:15" ht="15" customHeight="1" x14ac:dyDescent="0.25">
      <c r="A49" s="434" t="str">
        <f>IF(BilanzA!AN93&lt;&gt;"",BilanzA!A93,IF(BilanzA!AO93&lt;&gt;"",BilanzA!A93,""))</f>
        <v/>
      </c>
      <c r="B49" s="435"/>
      <c r="C49" s="435" t="str">
        <f>IF(BilanzA!AN93&lt;&gt;"",BilanzA!C93,IF(BilanzA!AO93&lt;&gt;"",BilanzA!C93,""))</f>
        <v/>
      </c>
      <c r="D49" s="436" t="str">
        <f>IF(BilanzA!AN93&lt;&gt;"",BilanzA!AN93,IF(BilanzA!AO93&lt;&gt;"",BilanzA!AN93,""))</f>
        <v/>
      </c>
      <c r="E49" s="437" t="str">
        <f>IF(BilanzA!AN93&lt;&gt;"",BilanzA!AO93,IF(BilanzA!AO93&lt;&gt;"",BilanzA!AO93,""))</f>
        <v/>
      </c>
      <c r="F49" s="434" t="str">
        <f>IF(BilanzA!AN133&lt;&gt;"",BilanzA!A133,IF(BilanzA!AO133&lt;&gt;"",BilanzA!A133,""))</f>
        <v/>
      </c>
      <c r="G49" s="435"/>
      <c r="H49" s="435" t="str">
        <f>IF(BilanzA!AN133&lt;&gt;"",BilanzA!C133,IF(BilanzA!AO133&lt;&gt;"",BilanzA!C133,""))</f>
        <v/>
      </c>
      <c r="I49" s="436" t="str">
        <f>IF(BilanzA!AN133&lt;&gt;"",BilanzA!AN133,IF(BilanzA!AO133&lt;&gt;"",BilanzA!AN133,""))</f>
        <v/>
      </c>
      <c r="J49" s="437" t="str">
        <f>IF(BilanzA!AN133&lt;&gt;"",BilanzA!AO133,IF(BilanzA!AO133&lt;&gt;"",BilanzA!AO133,""))</f>
        <v/>
      </c>
      <c r="K49" s="434" t="str">
        <f>IF(BilanzA!AN213&lt;&gt;"",BilanzA!A213,IF(BilanzA!AO213&lt;&gt;"",BilanzA!A213,""))</f>
        <v/>
      </c>
      <c r="L49" s="435"/>
      <c r="M49" s="435" t="str">
        <f>IF(BilanzA!AN213&lt;&gt;"",BilanzA!C213,IF(BilanzA!AO213&lt;&gt;"",BilanzA!C213,""))</f>
        <v/>
      </c>
      <c r="N49" s="436" t="str">
        <f>IF(BilanzA!AN213&lt;&gt;"",BilanzA!AN213,IF(BilanzA!AO213&lt;&gt;"",BilanzA!AN213,""))</f>
        <v/>
      </c>
      <c r="O49" s="437" t="str">
        <f>IF(BilanzA!AN213&lt;&gt;"",BilanzA!AO213,IF(BilanzA!AO213&lt;&gt;"",BilanzA!AO213,""))</f>
        <v/>
      </c>
    </row>
    <row r="50" spans="1:15" ht="15" customHeight="1" x14ac:dyDescent="0.25">
      <c r="A50" s="434" t="str">
        <f>IF(BilanzA!AN94&lt;&gt;"",BilanzA!A94,IF(BilanzA!AO94&lt;&gt;"",BilanzA!A94,""))</f>
        <v/>
      </c>
      <c r="B50" s="435"/>
      <c r="C50" s="435" t="str">
        <f>IF(BilanzA!AN94&lt;&gt;"",BilanzA!C94,IF(BilanzA!AO94&lt;&gt;"",BilanzA!C94,""))</f>
        <v/>
      </c>
      <c r="D50" s="436" t="str">
        <f>IF(BilanzA!AN94&lt;&gt;"",BilanzA!AN94,IF(BilanzA!AO94&lt;&gt;"",BilanzA!AN94,""))</f>
        <v/>
      </c>
      <c r="E50" s="437" t="str">
        <f>IF(BilanzA!AN94&lt;&gt;"",BilanzA!AO94,IF(BilanzA!AO94&lt;&gt;"",BilanzA!AO94,""))</f>
        <v/>
      </c>
      <c r="F50" s="434" t="str">
        <f>IF(BilanzA!AN134&lt;&gt;"",BilanzA!A134,IF(BilanzA!AO134&lt;&gt;"",BilanzA!A134,""))</f>
        <v/>
      </c>
      <c r="G50" s="435"/>
      <c r="H50" s="435" t="str">
        <f>IF(BilanzA!AN134&lt;&gt;"",BilanzA!C134,IF(BilanzA!AO134&lt;&gt;"",BilanzA!C134,""))</f>
        <v/>
      </c>
      <c r="I50" s="436" t="str">
        <f>IF(BilanzA!AN134&lt;&gt;"",BilanzA!AN134,IF(BilanzA!AO134&lt;&gt;"",BilanzA!AN134,""))</f>
        <v/>
      </c>
      <c r="J50" s="437" t="str">
        <f>IF(BilanzA!AN134&lt;&gt;"",BilanzA!AO134,IF(BilanzA!AO134&lt;&gt;"",BilanzA!AO134,""))</f>
        <v/>
      </c>
      <c r="K50" s="434" t="str">
        <f>IF(BilanzA!AN214&lt;&gt;"",BilanzA!A214,IF(BilanzA!AO214&lt;&gt;"",BilanzA!A214,""))</f>
        <v/>
      </c>
      <c r="L50" s="435"/>
      <c r="M50" s="435" t="str">
        <f>IF(BilanzA!AN214&lt;&gt;"",BilanzA!C214,IF(BilanzA!AO214&lt;&gt;"",BilanzA!C214,""))</f>
        <v/>
      </c>
      <c r="N50" s="436" t="str">
        <f>IF(BilanzA!AN214&lt;&gt;"",BilanzA!AN214,IF(BilanzA!AO214&lt;&gt;"",BilanzA!AN214,""))</f>
        <v/>
      </c>
      <c r="O50" s="437" t="str">
        <f>IF(BilanzA!AN214&lt;&gt;"",BilanzA!AO214,IF(BilanzA!AO214&lt;&gt;"",BilanzA!AO214,""))</f>
        <v/>
      </c>
    </row>
    <row r="51" spans="1:15" ht="15" customHeight="1" x14ac:dyDescent="0.25">
      <c r="A51" s="434" t="str">
        <f>IF(BilanzA!AN95&lt;&gt;"",BilanzA!A95,IF(BilanzA!AO95&lt;&gt;"",BilanzA!A95,""))</f>
        <v/>
      </c>
      <c r="B51" s="435"/>
      <c r="C51" s="435" t="str">
        <f>IF(BilanzA!AN95&lt;&gt;"",BilanzA!C95,IF(BilanzA!AO95&lt;&gt;"",BilanzA!C95,""))</f>
        <v/>
      </c>
      <c r="D51" s="436" t="str">
        <f>IF(BilanzA!AN95&lt;&gt;"",BilanzA!AN95,IF(BilanzA!AO95&lt;&gt;"",BilanzA!AN95,""))</f>
        <v/>
      </c>
      <c r="E51" s="437" t="str">
        <f>IF(BilanzA!AN95&lt;&gt;"",BilanzA!AO95,IF(BilanzA!AO95&lt;&gt;"",BilanzA!AO95,""))</f>
        <v/>
      </c>
      <c r="F51" s="434" t="str">
        <f>IF(BilanzA!AN135&lt;&gt;"",BilanzA!A135,IF(BilanzA!AO135&lt;&gt;"",BilanzA!A135,""))</f>
        <v/>
      </c>
      <c r="G51" s="435"/>
      <c r="H51" s="435" t="str">
        <f>IF(BilanzA!AN135&lt;&gt;"",BilanzA!C135,IF(BilanzA!AO135&lt;&gt;"",BilanzA!C135,""))</f>
        <v/>
      </c>
      <c r="I51" s="436" t="str">
        <f>IF(BilanzA!AN135&lt;&gt;"",BilanzA!AN135,IF(BilanzA!AO135&lt;&gt;"",BilanzA!AN135,""))</f>
        <v/>
      </c>
      <c r="J51" s="437" t="str">
        <f>IF(BilanzA!AN135&lt;&gt;"",BilanzA!AO135,IF(BilanzA!AO135&lt;&gt;"",BilanzA!AO135,""))</f>
        <v/>
      </c>
      <c r="K51" s="434" t="str">
        <f>IF(BilanzA!AN215&lt;&gt;"",BilanzA!A215,IF(BilanzA!AO215&lt;&gt;"",BilanzA!A215,""))</f>
        <v/>
      </c>
      <c r="L51" s="435"/>
      <c r="M51" s="435" t="str">
        <f>IF(BilanzA!AN215&lt;&gt;"",BilanzA!C215,IF(BilanzA!AO215&lt;&gt;"",BilanzA!C215,""))</f>
        <v/>
      </c>
      <c r="N51" s="436" t="str">
        <f>IF(BilanzA!AN215&lt;&gt;"",BilanzA!AN215,IF(BilanzA!AO215&lt;&gt;"",BilanzA!AN215,""))</f>
        <v/>
      </c>
      <c r="O51" s="437" t="str">
        <f>IF(BilanzA!AN215&lt;&gt;"",BilanzA!AO215,IF(BilanzA!AO215&lt;&gt;"",BilanzA!AO215,""))</f>
        <v/>
      </c>
    </row>
    <row r="52" spans="1:15" ht="15" customHeight="1" x14ac:dyDescent="0.25">
      <c r="A52" s="434" t="str">
        <f>IF(BilanzA!AN96&lt;&gt;"",BilanzA!A96,IF(BilanzA!AO96&lt;&gt;"",BilanzA!A96,""))</f>
        <v/>
      </c>
      <c r="B52" s="435"/>
      <c r="C52" s="435" t="str">
        <f>IF(BilanzA!AN96&lt;&gt;"",BilanzA!C96,IF(BilanzA!AO96&lt;&gt;"",BilanzA!C96,""))</f>
        <v/>
      </c>
      <c r="D52" s="436" t="str">
        <f>IF(BilanzA!AN96&lt;&gt;"",BilanzA!AN96,IF(BilanzA!AO96&lt;&gt;"",BilanzA!AN96,""))</f>
        <v/>
      </c>
      <c r="E52" s="437" t="str">
        <f>IF(BilanzA!AN96&lt;&gt;"",BilanzA!AO96,IF(BilanzA!AO96&lt;&gt;"",BilanzA!AO96,""))</f>
        <v/>
      </c>
      <c r="F52" s="434" t="str">
        <f>IF(BilanzA!AN136&lt;&gt;"",BilanzA!A136,IF(BilanzA!AO136&lt;&gt;"",BilanzA!A136,""))</f>
        <v/>
      </c>
      <c r="G52" s="435"/>
      <c r="H52" s="435" t="str">
        <f>IF(BilanzA!AN136&lt;&gt;"",BilanzA!C136,IF(BilanzA!AO136&lt;&gt;"",BilanzA!C136,""))</f>
        <v/>
      </c>
      <c r="I52" s="436" t="str">
        <f>IF(BilanzA!AN136&lt;&gt;"",BilanzA!AN136,IF(BilanzA!AO136&lt;&gt;"",BilanzA!AN136,""))</f>
        <v/>
      </c>
      <c r="J52" s="437" t="str">
        <f>IF(BilanzA!AN136&lt;&gt;"",BilanzA!AO136,IF(BilanzA!AO136&lt;&gt;"",BilanzA!AO136,""))</f>
        <v/>
      </c>
      <c r="K52" s="434" t="str">
        <f>IF(BilanzA!AN216&lt;&gt;"",BilanzA!A216,IF(BilanzA!AO216&lt;&gt;"",BilanzA!A216,""))</f>
        <v/>
      </c>
      <c r="L52" s="435"/>
      <c r="M52" s="435" t="str">
        <f>IF(BilanzA!AN216&lt;&gt;"",BilanzA!C216,IF(BilanzA!AO216&lt;&gt;"",BilanzA!C216,""))</f>
        <v/>
      </c>
      <c r="N52" s="436" t="str">
        <f>IF(BilanzA!AN216&lt;&gt;"",BilanzA!AN216,IF(BilanzA!AO216&lt;&gt;"",BilanzA!AN216,""))</f>
        <v/>
      </c>
      <c r="O52" s="437" t="str">
        <f>IF(BilanzA!AN216&lt;&gt;"",BilanzA!AO216,IF(BilanzA!AO216&lt;&gt;"",BilanzA!AO216,""))</f>
        <v/>
      </c>
    </row>
    <row r="53" spans="1:15" ht="15" customHeight="1" x14ac:dyDescent="0.25">
      <c r="A53" s="434" t="str">
        <f>IF(BilanzA!AN97&lt;&gt;"",BilanzA!A97,IF(BilanzA!AO97&lt;&gt;"",BilanzA!A97,""))</f>
        <v/>
      </c>
      <c r="B53" s="435"/>
      <c r="C53" s="435" t="str">
        <f>IF(BilanzA!AN97&lt;&gt;"",BilanzA!C97,IF(BilanzA!AO97&lt;&gt;"",BilanzA!C97,""))</f>
        <v/>
      </c>
      <c r="D53" s="436" t="str">
        <f>IF(BilanzA!AN97&lt;&gt;"",BilanzA!AN97,IF(BilanzA!AO97&lt;&gt;"",BilanzA!AN97,""))</f>
        <v/>
      </c>
      <c r="E53" s="437" t="str">
        <f>IF(BilanzA!AN97&lt;&gt;"",BilanzA!AO97,IF(BilanzA!AO97&lt;&gt;"",BilanzA!AO97,""))</f>
        <v/>
      </c>
      <c r="F53" s="434" t="str">
        <f>IF(BilanzA!AN137&lt;&gt;"",BilanzA!A137,IF(BilanzA!AO137&lt;&gt;"",BilanzA!A137,""))</f>
        <v/>
      </c>
      <c r="G53" s="435"/>
      <c r="H53" s="435" t="str">
        <f>IF(BilanzA!AN137&lt;&gt;"",BilanzA!C137,IF(BilanzA!AO137&lt;&gt;"",BilanzA!C137,""))</f>
        <v/>
      </c>
      <c r="I53" s="436" t="str">
        <f>IF(BilanzA!AN137&lt;&gt;"",BilanzA!AN137,IF(BilanzA!AO137&lt;&gt;"",BilanzA!AN137,""))</f>
        <v/>
      </c>
      <c r="J53" s="437" t="str">
        <f>IF(BilanzA!AN137&lt;&gt;"",BilanzA!AO137,IF(BilanzA!AO137&lt;&gt;"",BilanzA!AO137,""))</f>
        <v/>
      </c>
      <c r="K53" s="434" t="str">
        <f>IF(BilanzA!AN217&lt;&gt;"",BilanzA!A217,IF(BilanzA!AO217&lt;&gt;"",BilanzA!A217,""))</f>
        <v/>
      </c>
      <c r="L53" s="435"/>
      <c r="M53" s="435" t="str">
        <f>IF(BilanzA!AN217&lt;&gt;"",BilanzA!C217,IF(BilanzA!AO217&lt;&gt;"",BilanzA!C217,""))</f>
        <v/>
      </c>
      <c r="N53" s="436" t="str">
        <f>IF(BilanzA!AN217&lt;&gt;"",BilanzA!AN217,IF(BilanzA!AO217&lt;&gt;"",BilanzA!AN217,""))</f>
        <v/>
      </c>
      <c r="O53" s="437" t="str">
        <f>IF(BilanzA!AN217&lt;&gt;"",BilanzA!AO217,IF(BilanzA!AO217&lt;&gt;"",BilanzA!AO217,""))</f>
        <v/>
      </c>
    </row>
    <row r="54" spans="1:15" ht="15.75" customHeight="1" thickBot="1" x14ac:dyDescent="0.3">
      <c r="A54" s="1474" t="s">
        <v>130</v>
      </c>
      <c r="B54" s="1475"/>
      <c r="C54" s="1476"/>
      <c r="D54" s="733"/>
      <c r="E54" s="734"/>
      <c r="F54" s="1474" t="s">
        <v>130</v>
      </c>
      <c r="G54" s="1475"/>
      <c r="H54" s="1476"/>
      <c r="I54" s="733"/>
      <c r="J54" s="734"/>
      <c r="K54" s="1486" t="s">
        <v>130</v>
      </c>
      <c r="L54" s="1484"/>
      <c r="M54" s="1485"/>
      <c r="N54" s="443"/>
      <c r="O54" s="444"/>
    </row>
    <row r="55" spans="1:15" ht="15" customHeight="1" x14ac:dyDescent="0.25">
      <c r="A55" s="465" t="str">
        <f>IF(BilanzA!AN102&lt;&gt;"",BilanzA!A102,IF(BilanzA!AO102&lt;&gt;"",BilanzA!A102,""))</f>
        <v/>
      </c>
      <c r="B55" s="466" t="str">
        <f>IF(BilanzA!AN102&lt;&gt;"",":",IF(BilanzA!AO102&lt;&gt;"",BilanzA!A102,""))</f>
        <v/>
      </c>
      <c r="C55" s="467" t="str">
        <f>IF(BilanzA!AN102&lt;&gt;"",BilanzA!C102,IF(BilanzA!AO102&lt;&gt;"",BilanzA!C102,""))</f>
        <v/>
      </c>
      <c r="D55" s="468" t="str">
        <f>IF(BilanzA!AN102&lt;&gt;"",BilanzA!AN102,IF(BilanzA!AO102&lt;&gt;"",BilanzA!AN102,""))</f>
        <v/>
      </c>
      <c r="E55" s="469" t="str">
        <f>IF(BilanzA!AN102&lt;&gt;"",BilanzA!AO102,IF(BilanzA!AO102&lt;&gt;"",BilanzA!AO102,""))</f>
        <v/>
      </c>
      <c r="F55" s="465" t="str">
        <f>IF(BilanzA!AN142&lt;&gt;"",BilanzA!A142,IF(BilanzA!AO142&lt;&gt;"",BilanzA!A142,""))</f>
        <v/>
      </c>
      <c r="G55" s="466" t="str">
        <f>IF(BilanzA!AN142&lt;&gt;"",":",IF(BilanzA!AO142&lt;&gt;"",BilanzA!A142,""))</f>
        <v/>
      </c>
      <c r="H55" s="467" t="str">
        <f>IF(BilanzA!AN142&lt;&gt;"",BilanzA!C142,IF(BilanzA!AO142&lt;&gt;"",BilanzA!C142,""))</f>
        <v/>
      </c>
      <c r="I55" s="468" t="str">
        <f>IF(BilanzA!AN142&lt;&gt;"",BilanzA!AN142,IF(BilanzA!AO142&lt;&gt;"",BilanzA!AN142,""))</f>
        <v/>
      </c>
      <c r="J55" s="469" t="str">
        <f>IF(BilanzA!AN142&lt;&gt;"",BilanzA!AO142,IF(BilanzA!AO142&lt;&gt;"",BilanzA!AO142,""))</f>
        <v/>
      </c>
      <c r="K55" s="434" t="str">
        <f>IF(BilanzA!AN222&lt;&gt;"",BilanzA!A222,IF(BilanzA!AO222&lt;&gt;"",BilanzA!A222,""))</f>
        <v/>
      </c>
      <c r="L55" s="440" t="str">
        <f>IF(BilanzA!AN222&lt;&gt;"",":",IF(BilanzA!AO222&lt;&gt;"",BilanzA!A222,""))</f>
        <v/>
      </c>
      <c r="M55" s="435" t="str">
        <f>IF(BilanzA!AN222&lt;&gt;"",BilanzA!C222,IF(BilanzA!AO222&lt;&gt;"",BilanzA!C222,""))</f>
        <v/>
      </c>
      <c r="N55" s="436" t="str">
        <f>IF(BilanzA!AN222&lt;&gt;"",BilanzA!AN222,IF(BilanzA!AO222&lt;&gt;"",BilanzA!AN222,""))</f>
        <v/>
      </c>
      <c r="O55" s="437" t="str">
        <f>IF(BilanzA!AN222&lt;&gt;"",BilanzA!AO222,IF(BilanzA!AO222&lt;&gt;"",BilanzA!AO222,""))</f>
        <v/>
      </c>
    </row>
    <row r="56" spans="1:15" ht="15" customHeight="1" x14ac:dyDescent="0.25">
      <c r="A56" s="465" t="str">
        <f>IF(BilanzA!AN103&lt;&gt;"",BilanzA!A103,IF(BilanzA!AO103&lt;&gt;"",BilanzA!A103,""))</f>
        <v/>
      </c>
      <c r="B56" s="466" t="str">
        <f>IF(BilanzA!AN103&lt;&gt;"",":",IF(BilanzA!AO103&lt;&gt;"",BilanzA!A103,""))</f>
        <v/>
      </c>
      <c r="C56" s="467" t="str">
        <f>IF(BilanzA!AN103&lt;&gt;"",BilanzA!C103,IF(BilanzA!AO103&lt;&gt;"",BilanzA!C103,""))</f>
        <v/>
      </c>
      <c r="D56" s="468" t="str">
        <f>IF(BilanzA!AN103&lt;&gt;"",BilanzA!AN103,IF(BilanzA!AO103&lt;&gt;"",BilanzA!AN103,""))</f>
        <v/>
      </c>
      <c r="E56" s="469" t="str">
        <f>IF(BilanzA!AN103&lt;&gt;"",BilanzA!AO103,IF(BilanzA!AO103&lt;&gt;"",BilanzA!AO103,""))</f>
        <v/>
      </c>
      <c r="F56" s="465" t="str">
        <f>IF(BilanzA!AN143&lt;&gt;"",BilanzA!A143,IF(BilanzA!AO143&lt;&gt;"",BilanzA!A143,""))</f>
        <v/>
      </c>
      <c r="G56" s="466" t="str">
        <f>IF(BilanzA!AN143&lt;&gt;"",":",IF(BilanzA!AO143&lt;&gt;"",BilanzA!A143,""))</f>
        <v/>
      </c>
      <c r="H56" s="467" t="str">
        <f>IF(BilanzA!AN143&lt;&gt;"",BilanzA!C143,IF(BilanzA!AO143&lt;&gt;"",BilanzA!C143,""))</f>
        <v/>
      </c>
      <c r="I56" s="468" t="str">
        <f>IF(BilanzA!AN143&lt;&gt;"",BilanzA!AN143,IF(BilanzA!AO143&lt;&gt;"",BilanzA!AN143,""))</f>
        <v/>
      </c>
      <c r="J56" s="469" t="str">
        <f>IF(BilanzA!AN143&lt;&gt;"",BilanzA!AO143,IF(BilanzA!AO143&lt;&gt;"",BilanzA!AO143,""))</f>
        <v/>
      </c>
      <c r="K56" s="434" t="str">
        <f>IF(BilanzA!AN223&lt;&gt;"",BilanzA!A223,IF(BilanzA!AO223&lt;&gt;"",BilanzA!A223,""))</f>
        <v/>
      </c>
      <c r="L56" s="440" t="str">
        <f>IF(BilanzA!AN223&lt;&gt;"",":",IF(BilanzA!AO223&lt;&gt;"",BilanzA!A223,""))</f>
        <v/>
      </c>
      <c r="M56" s="435" t="str">
        <f>IF(BilanzA!AN223&lt;&gt;"",BilanzA!C223,IF(BilanzA!AO223&lt;&gt;"",BilanzA!C223,""))</f>
        <v/>
      </c>
      <c r="N56" s="436" t="str">
        <f>IF(BilanzA!AN223&lt;&gt;"",BilanzA!AN223,IF(BilanzA!AO223&lt;&gt;"",BilanzA!AN223,""))</f>
        <v/>
      </c>
      <c r="O56" s="437" t="str">
        <f>IF(BilanzA!AN223&lt;&gt;"",BilanzA!AO223,IF(BilanzA!AO223&lt;&gt;"",BilanzA!AO223,""))</f>
        <v/>
      </c>
    </row>
    <row r="57" spans="1:15" ht="15" customHeight="1" x14ac:dyDescent="0.25">
      <c r="A57" s="465" t="str">
        <f>IF(BilanzA!AN104&lt;&gt;"",BilanzA!A104,IF(BilanzA!AO104&lt;&gt;"",BilanzA!A104,""))</f>
        <v/>
      </c>
      <c r="B57" s="466" t="str">
        <f>IF(BilanzA!AN104&lt;&gt;"",":",IF(BilanzA!AO104&lt;&gt;"",BilanzA!A104,""))</f>
        <v/>
      </c>
      <c r="C57" s="467" t="str">
        <f>IF(BilanzA!AN104&lt;&gt;"",BilanzA!C104,IF(BilanzA!AO104&lt;&gt;"",BilanzA!C104,""))</f>
        <v/>
      </c>
      <c r="D57" s="468" t="str">
        <f>IF(BilanzA!AN104&lt;&gt;"",BilanzA!AN104,IF(BilanzA!AO104&lt;&gt;"",BilanzA!AN104,""))</f>
        <v/>
      </c>
      <c r="E57" s="469" t="str">
        <f>IF(BilanzA!AN104&lt;&gt;"",BilanzA!AO104,IF(BilanzA!AO104&lt;&gt;"",BilanzA!AO104,""))</f>
        <v/>
      </c>
      <c r="F57" s="465" t="str">
        <f>IF(BilanzA!AN144&lt;&gt;"",BilanzA!A144,IF(BilanzA!AO144&lt;&gt;"",BilanzA!A144,""))</f>
        <v/>
      </c>
      <c r="G57" s="466" t="str">
        <f>IF(BilanzA!AN144&lt;&gt;"",":",IF(BilanzA!AO144&lt;&gt;"",BilanzA!A144,""))</f>
        <v/>
      </c>
      <c r="H57" s="467" t="str">
        <f>IF(BilanzA!AN144&lt;&gt;"",BilanzA!C144,IF(BilanzA!AO144&lt;&gt;"",BilanzA!C144,""))</f>
        <v/>
      </c>
      <c r="I57" s="468" t="str">
        <f>IF(BilanzA!AN144&lt;&gt;"",BilanzA!AN144,IF(BilanzA!AO144&lt;&gt;"",BilanzA!AN144,""))</f>
        <v/>
      </c>
      <c r="J57" s="469" t="str">
        <f>IF(BilanzA!AN144&lt;&gt;"",BilanzA!AO144,IF(BilanzA!AO144&lt;&gt;"",BilanzA!AO144,""))</f>
        <v/>
      </c>
      <c r="K57" s="434" t="str">
        <f>IF(BilanzA!AN224&lt;&gt;"",BilanzA!A224,IF(BilanzA!AO224&lt;&gt;"",BilanzA!A224,""))</f>
        <v/>
      </c>
      <c r="L57" s="440" t="str">
        <f>IF(BilanzA!AN224&lt;&gt;"",":",IF(BilanzA!AO224&lt;&gt;"",BilanzA!A224,""))</f>
        <v/>
      </c>
      <c r="M57" s="435" t="str">
        <f>IF(BilanzA!AN224&lt;&gt;"",BilanzA!C224,IF(BilanzA!AO224&lt;&gt;"",BilanzA!C224,""))</f>
        <v/>
      </c>
      <c r="N57" s="436" t="str">
        <f>IF(BilanzA!AN224&lt;&gt;"",BilanzA!AN224,IF(BilanzA!AO224&lt;&gt;"",BilanzA!AN224,""))</f>
        <v/>
      </c>
      <c r="O57" s="437" t="str">
        <f>IF(BilanzA!AN224&lt;&gt;"",BilanzA!AO224,IF(BilanzA!AO224&lt;&gt;"",BilanzA!AO224,""))</f>
        <v/>
      </c>
    </row>
    <row r="58" spans="1:15" ht="15" customHeight="1" x14ac:dyDescent="0.25">
      <c r="A58" s="465" t="str">
        <f>IF(BilanzA!AN105&lt;&gt;"",BilanzA!A105,IF(BilanzA!AO105&lt;&gt;"",BilanzA!A105,""))</f>
        <v/>
      </c>
      <c r="B58" s="466" t="str">
        <f>IF(BilanzA!AN105&lt;&gt;"",":",IF(BilanzA!AO105&lt;&gt;"",BilanzA!A105,""))</f>
        <v/>
      </c>
      <c r="C58" s="467" t="str">
        <f>IF(BilanzA!AN105&lt;&gt;"",BilanzA!C105,IF(BilanzA!AO105&lt;&gt;"",BilanzA!C105,""))</f>
        <v/>
      </c>
      <c r="D58" s="468" t="str">
        <f>IF(BilanzA!AN105&lt;&gt;"",BilanzA!AN105,IF(BilanzA!AO105&lt;&gt;"",BilanzA!AN105,""))</f>
        <v/>
      </c>
      <c r="E58" s="469" t="str">
        <f>IF(BilanzA!AN105&lt;&gt;"",BilanzA!AO105,IF(BilanzA!AO105&lt;&gt;"",BilanzA!AO105,""))</f>
        <v/>
      </c>
      <c r="F58" s="465" t="str">
        <f>IF(BilanzA!AN145&lt;&gt;"",BilanzA!A145,IF(BilanzA!AO145&lt;&gt;"",BilanzA!A145,""))</f>
        <v/>
      </c>
      <c r="G58" s="466" t="str">
        <f>IF(BilanzA!AN145&lt;&gt;"",":",IF(BilanzA!AO145&lt;&gt;"",BilanzA!A145,""))</f>
        <v/>
      </c>
      <c r="H58" s="467" t="str">
        <f>IF(BilanzA!AN145&lt;&gt;"",BilanzA!C145,IF(BilanzA!AO145&lt;&gt;"",BilanzA!C145,""))</f>
        <v/>
      </c>
      <c r="I58" s="468" t="str">
        <f>IF(BilanzA!AN145&lt;&gt;"",BilanzA!AN145,IF(BilanzA!AO145&lt;&gt;"",BilanzA!AN145,""))</f>
        <v/>
      </c>
      <c r="J58" s="469" t="str">
        <f>IF(BilanzA!AN145&lt;&gt;"",BilanzA!AO145,IF(BilanzA!AO145&lt;&gt;"",BilanzA!AO145,""))</f>
        <v/>
      </c>
      <c r="K58" s="434" t="str">
        <f>IF(BilanzA!AN225&lt;&gt;"",BilanzA!A225,IF(BilanzA!AO225&lt;&gt;"",BilanzA!A225,""))</f>
        <v/>
      </c>
      <c r="L58" s="440" t="str">
        <f>IF(BilanzA!AN225&lt;&gt;"",":",IF(BilanzA!AO225&lt;&gt;"",BilanzA!A225,""))</f>
        <v/>
      </c>
      <c r="M58" s="435" t="str">
        <f>IF(BilanzA!AN225&lt;&gt;"",BilanzA!C225,IF(BilanzA!AO225&lt;&gt;"",BilanzA!C225,""))</f>
        <v/>
      </c>
      <c r="N58" s="436" t="str">
        <f>IF(BilanzA!AN225&lt;&gt;"",BilanzA!AN225,IF(BilanzA!AO225&lt;&gt;"",BilanzA!AN225,""))</f>
        <v/>
      </c>
      <c r="O58" s="437" t="str">
        <f>IF(BilanzA!AN225&lt;&gt;"",BilanzA!AO225,IF(BilanzA!AO225&lt;&gt;"",BilanzA!AO225,""))</f>
        <v/>
      </c>
    </row>
    <row r="59" spans="1:15" ht="15" customHeight="1" x14ac:dyDescent="0.25">
      <c r="A59" s="465" t="str">
        <f>IF(BilanzA!AN106&lt;&gt;"",BilanzA!A106,IF(BilanzA!AO106&lt;&gt;"",BilanzA!A106,""))</f>
        <v/>
      </c>
      <c r="B59" s="466" t="str">
        <f>IF(BilanzA!AN106&lt;&gt;"",":",IF(BilanzA!AO106&lt;&gt;"",BilanzA!A106,""))</f>
        <v/>
      </c>
      <c r="C59" s="467" t="str">
        <f>IF(BilanzA!AN106&lt;&gt;"",BilanzA!C106,IF(BilanzA!AO106&lt;&gt;"",BilanzA!C106,""))</f>
        <v/>
      </c>
      <c r="D59" s="468" t="str">
        <f>IF(BilanzA!AN106&lt;&gt;"",BilanzA!AN106,IF(BilanzA!AO106&lt;&gt;"",BilanzA!AN106,""))</f>
        <v/>
      </c>
      <c r="E59" s="469" t="str">
        <f>IF(BilanzA!AN106&lt;&gt;"",BilanzA!AO106,IF(BilanzA!AO106&lt;&gt;"",BilanzA!AO106,""))</f>
        <v/>
      </c>
      <c r="F59" s="465" t="str">
        <f>IF(BilanzA!AN146&lt;&gt;"",BilanzA!A146,IF(BilanzA!AO146&lt;&gt;"",BilanzA!A146,""))</f>
        <v/>
      </c>
      <c r="G59" s="466" t="str">
        <f>IF(BilanzA!AN146&lt;&gt;"",":",IF(BilanzA!AO146&lt;&gt;"",BilanzA!A146,""))</f>
        <v/>
      </c>
      <c r="H59" s="467" t="str">
        <f>IF(BilanzA!AN146&lt;&gt;"",BilanzA!C146,IF(BilanzA!AO146&lt;&gt;"",BilanzA!C146,""))</f>
        <v/>
      </c>
      <c r="I59" s="468" t="str">
        <f>IF(BilanzA!AN146&lt;&gt;"",BilanzA!AN146,IF(BilanzA!AO146&lt;&gt;"",BilanzA!AN146,""))</f>
        <v/>
      </c>
      <c r="J59" s="469" t="str">
        <f>IF(BilanzA!AN146&lt;&gt;"",BilanzA!AO146,IF(BilanzA!AO146&lt;&gt;"",BilanzA!AO146,""))</f>
        <v/>
      </c>
      <c r="K59" s="434" t="str">
        <f>IF(BilanzA!AN226&lt;&gt;"",BilanzA!A226,IF(BilanzA!AO226&lt;&gt;"",BilanzA!A226,""))</f>
        <v/>
      </c>
      <c r="L59" s="440" t="str">
        <f>IF(BilanzA!AN226&lt;&gt;"",":",IF(BilanzA!AO226&lt;&gt;"",BilanzA!A226,""))</f>
        <v/>
      </c>
      <c r="M59" s="435" t="str">
        <f>IF(BilanzA!AN226&lt;&gt;"",BilanzA!C226,IF(BilanzA!AO226&lt;&gt;"",BilanzA!C226,""))</f>
        <v/>
      </c>
      <c r="N59" s="436" t="str">
        <f>IF(BilanzA!AN226&lt;&gt;"",BilanzA!AN226,IF(BilanzA!AO226&lt;&gt;"",BilanzA!AN226,""))</f>
        <v/>
      </c>
      <c r="O59" s="437" t="str">
        <f>IF(BilanzA!AN226&lt;&gt;"",BilanzA!AO226,IF(BilanzA!AO226&lt;&gt;"",BilanzA!AO226,""))</f>
        <v/>
      </c>
    </row>
    <row r="60" spans="1:15" ht="15" customHeight="1" x14ac:dyDescent="0.25">
      <c r="A60" s="465" t="str">
        <f>IF(BilanzA!AN107&lt;&gt;"",BilanzA!A107,IF(BilanzA!AO107&lt;&gt;"",BilanzA!A107,""))</f>
        <v/>
      </c>
      <c r="B60" s="466" t="str">
        <f>IF(BilanzA!AN107&lt;&gt;"",":",IF(BilanzA!AO107&lt;&gt;"",BilanzA!A107,""))</f>
        <v/>
      </c>
      <c r="C60" s="467" t="str">
        <f>IF(BilanzA!AN107&lt;&gt;"",BilanzA!C107,IF(BilanzA!AO107&lt;&gt;"",BilanzA!C107,""))</f>
        <v/>
      </c>
      <c r="D60" s="468" t="str">
        <f>IF(BilanzA!AN107&lt;&gt;"",BilanzA!AN107,IF(BilanzA!AO107&lt;&gt;"",BilanzA!AN107,""))</f>
        <v/>
      </c>
      <c r="E60" s="469" t="str">
        <f>IF(BilanzA!AN107&lt;&gt;"",BilanzA!AO107,IF(BilanzA!AO107&lt;&gt;"",BilanzA!AO107,""))</f>
        <v/>
      </c>
      <c r="F60" s="465" t="str">
        <f>IF(BilanzA!AN147&lt;&gt;"",BilanzA!A147,IF(BilanzA!AO147&lt;&gt;"",BilanzA!A147,""))</f>
        <v/>
      </c>
      <c r="G60" s="466" t="str">
        <f>IF(BilanzA!AN147&lt;&gt;"",":",IF(BilanzA!AO147&lt;&gt;"",BilanzA!A147,""))</f>
        <v/>
      </c>
      <c r="H60" s="467" t="str">
        <f>IF(BilanzA!AN147&lt;&gt;"",BilanzA!C147,IF(BilanzA!AO147&lt;&gt;"",BilanzA!C147,""))</f>
        <v/>
      </c>
      <c r="I60" s="468" t="str">
        <f>IF(BilanzA!AN147&lt;&gt;"",BilanzA!AN147,IF(BilanzA!AO147&lt;&gt;"",BilanzA!AN147,""))</f>
        <v/>
      </c>
      <c r="J60" s="469" t="str">
        <f>IF(BilanzA!AN147&lt;&gt;"",BilanzA!AO147,IF(BilanzA!AO147&lt;&gt;"",BilanzA!AO147,""))</f>
        <v/>
      </c>
      <c r="K60" s="434" t="str">
        <f>IF(BilanzA!AN227&lt;&gt;"",BilanzA!A227,IF(BilanzA!AO227&lt;&gt;"",BilanzA!A227,""))</f>
        <v/>
      </c>
      <c r="L60" s="440" t="str">
        <f>IF(BilanzA!AN227&lt;&gt;"",":",IF(BilanzA!AO227&lt;&gt;"",BilanzA!A227,""))</f>
        <v/>
      </c>
      <c r="M60" s="435" t="str">
        <f>IF(BilanzA!AN227&lt;&gt;"",BilanzA!C227,IF(BilanzA!AO227&lt;&gt;"",BilanzA!C227,""))</f>
        <v/>
      </c>
      <c r="N60" s="436" t="str">
        <f>IF(BilanzA!AN227&lt;&gt;"",BilanzA!AN227,IF(BilanzA!AO227&lt;&gt;"",BilanzA!AN227,""))</f>
        <v/>
      </c>
      <c r="O60" s="437" t="str">
        <f>IF(BilanzA!AN227&lt;&gt;"",BilanzA!AO227,IF(BilanzA!AO227&lt;&gt;"",BilanzA!AO227,""))</f>
        <v/>
      </c>
    </row>
    <row r="61" spans="1:15" ht="15" customHeight="1" x14ac:dyDescent="0.25">
      <c r="A61" s="465" t="str">
        <f>IF(BilanzA!AN108&lt;&gt;"",BilanzA!A108,IF(BilanzA!AO108&lt;&gt;"",BilanzA!A108,""))</f>
        <v/>
      </c>
      <c r="B61" s="466" t="str">
        <f>IF(BilanzA!AN108&lt;&gt;"",":",IF(BilanzA!AO108&lt;&gt;"",BilanzA!A108,""))</f>
        <v/>
      </c>
      <c r="C61" s="467" t="str">
        <f>IF(BilanzA!AN108&lt;&gt;"",BilanzA!C108,IF(BilanzA!AO108&lt;&gt;"",BilanzA!C108,""))</f>
        <v/>
      </c>
      <c r="D61" s="468" t="str">
        <f>IF(BilanzA!AN108&lt;&gt;"",BilanzA!AN108,IF(BilanzA!AO108&lt;&gt;"",BilanzA!AN108,""))</f>
        <v/>
      </c>
      <c r="E61" s="469" t="str">
        <f>IF(BilanzA!AN108&lt;&gt;"",BilanzA!AO108,IF(BilanzA!AO108&lt;&gt;"",BilanzA!AO108,""))</f>
        <v/>
      </c>
      <c r="F61" s="465" t="str">
        <f>IF(BilanzA!AN148&lt;&gt;"",BilanzA!A148,IF(BilanzA!AO148&lt;&gt;"",BilanzA!A148,""))</f>
        <v/>
      </c>
      <c r="G61" s="466" t="str">
        <f>IF(BilanzA!AN148&lt;&gt;"",":",IF(BilanzA!AO148&lt;&gt;"",BilanzA!A148,""))</f>
        <v/>
      </c>
      <c r="H61" s="467" t="str">
        <f>IF(BilanzA!AN148&lt;&gt;"",BilanzA!C148,IF(BilanzA!AO148&lt;&gt;"",BilanzA!C148,""))</f>
        <v/>
      </c>
      <c r="I61" s="468" t="str">
        <f>IF(BilanzA!AN148&lt;&gt;"",BilanzA!AN148,IF(BilanzA!AO148&lt;&gt;"",BilanzA!AN148,""))</f>
        <v/>
      </c>
      <c r="J61" s="469" t="str">
        <f>IF(BilanzA!AN148&lt;&gt;"",BilanzA!AO148,IF(BilanzA!AO148&lt;&gt;"",BilanzA!AO148,""))</f>
        <v/>
      </c>
      <c r="K61" s="434" t="str">
        <f>IF(BilanzA!AN228&lt;&gt;"",BilanzA!A228,IF(BilanzA!AO228&lt;&gt;"",BilanzA!A228,""))</f>
        <v/>
      </c>
      <c r="L61" s="440" t="str">
        <f>IF(BilanzA!AN228&lt;&gt;"",":",IF(BilanzA!AO228&lt;&gt;"",BilanzA!A228,""))</f>
        <v/>
      </c>
      <c r="M61" s="435" t="str">
        <f>IF(BilanzA!AN228&lt;&gt;"",BilanzA!C228,IF(BilanzA!AO228&lt;&gt;"",BilanzA!C228,""))</f>
        <v/>
      </c>
      <c r="N61" s="436" t="str">
        <f>IF(BilanzA!AN228&lt;&gt;"",BilanzA!AN228,IF(BilanzA!AO228&lt;&gt;"",BilanzA!AN228,""))</f>
        <v/>
      </c>
      <c r="O61" s="437" t="str">
        <f>IF(BilanzA!AN228&lt;&gt;"",BilanzA!AO228,IF(BilanzA!AO228&lt;&gt;"",BilanzA!AO228,""))</f>
        <v/>
      </c>
    </row>
    <row r="62" spans="1:15" ht="15" customHeight="1" x14ac:dyDescent="0.25">
      <c r="A62" s="465" t="str">
        <f>IF(BilanzA!AN109&lt;&gt;"",BilanzA!A109,IF(BilanzA!AO109&lt;&gt;"",BilanzA!A109,""))</f>
        <v/>
      </c>
      <c r="B62" s="466" t="str">
        <f>IF(BilanzA!AN109&lt;&gt;"",":",IF(BilanzA!AO109&lt;&gt;"",BilanzA!A109,""))</f>
        <v/>
      </c>
      <c r="C62" s="467" t="str">
        <f>IF(BilanzA!AN109&lt;&gt;"",BilanzA!C109,IF(BilanzA!AO109&lt;&gt;"",BilanzA!C109,""))</f>
        <v/>
      </c>
      <c r="D62" s="468" t="str">
        <f>IF(BilanzA!AN109&lt;&gt;"",BilanzA!AN109,IF(BilanzA!AO109&lt;&gt;"",BilanzA!AN109,""))</f>
        <v/>
      </c>
      <c r="E62" s="469" t="str">
        <f>IF(BilanzA!AN109&lt;&gt;"",BilanzA!AO109,IF(BilanzA!AO109&lt;&gt;"",BilanzA!AO109,""))</f>
        <v/>
      </c>
      <c r="F62" s="465" t="str">
        <f>IF(BilanzA!AN149&lt;&gt;"",BilanzA!A149,IF(BilanzA!AO149&lt;&gt;"",BilanzA!A149,""))</f>
        <v/>
      </c>
      <c r="G62" s="466" t="str">
        <f>IF(BilanzA!AN149&lt;&gt;"",":",IF(BilanzA!AO149&lt;&gt;"",BilanzA!A149,""))</f>
        <v/>
      </c>
      <c r="H62" s="467" t="str">
        <f>IF(BilanzA!AN149&lt;&gt;"",BilanzA!C149,IF(BilanzA!AO149&lt;&gt;"",BilanzA!C149,""))</f>
        <v/>
      </c>
      <c r="I62" s="468" t="str">
        <f>IF(BilanzA!AN149&lt;&gt;"",BilanzA!AN149,IF(BilanzA!AO149&lt;&gt;"",BilanzA!AN149,""))</f>
        <v/>
      </c>
      <c r="J62" s="469" t="str">
        <f>IF(BilanzA!AN149&lt;&gt;"",BilanzA!AO149,IF(BilanzA!AO149&lt;&gt;"",BilanzA!AO149,""))</f>
        <v/>
      </c>
      <c r="K62" s="434" t="str">
        <f>IF(BilanzA!AN229&lt;&gt;"",BilanzA!A229,IF(BilanzA!AO229&lt;&gt;"",BilanzA!A229,""))</f>
        <v/>
      </c>
      <c r="L62" s="440" t="str">
        <f>IF(BilanzA!AN229&lt;&gt;"",":",IF(BilanzA!AO229&lt;&gt;"",BilanzA!A229,""))</f>
        <v/>
      </c>
      <c r="M62" s="435" t="str">
        <f>IF(BilanzA!AN229&lt;&gt;"",BilanzA!C229,IF(BilanzA!AO229&lt;&gt;"",BilanzA!C229,""))</f>
        <v/>
      </c>
      <c r="N62" s="436" t="str">
        <f>IF(BilanzA!AN229&lt;&gt;"",BilanzA!AN229,IF(BilanzA!AO229&lt;&gt;"",BilanzA!AN229,""))</f>
        <v/>
      </c>
      <c r="O62" s="437" t="str">
        <f>IF(BilanzA!AN229&lt;&gt;"",BilanzA!AO229,IF(BilanzA!AO229&lt;&gt;"",BilanzA!AO229,""))</f>
        <v/>
      </c>
    </row>
    <row r="63" spans="1:15" ht="15" customHeight="1" x14ac:dyDescent="0.25">
      <c r="A63" s="465" t="str">
        <f>IF(BilanzA!AN110&lt;&gt;"",BilanzA!A110,IF(BilanzA!AO110&lt;&gt;"",BilanzA!A110,""))</f>
        <v/>
      </c>
      <c r="B63" s="466" t="str">
        <f>IF(BilanzA!AN110&lt;&gt;"",":",IF(BilanzA!AO110&lt;&gt;"",BilanzA!A110,""))</f>
        <v/>
      </c>
      <c r="C63" s="467" t="str">
        <f>IF(BilanzA!AN110&lt;&gt;"",BilanzA!C110,IF(BilanzA!AO110&lt;&gt;"",BilanzA!C110,""))</f>
        <v/>
      </c>
      <c r="D63" s="468" t="str">
        <f>IF(BilanzA!AN110&lt;&gt;"",BilanzA!AN110,IF(BilanzA!AO110&lt;&gt;"",BilanzA!AN110,""))</f>
        <v/>
      </c>
      <c r="E63" s="469" t="str">
        <f>IF(BilanzA!AN110&lt;&gt;"",BilanzA!AO110,IF(BilanzA!AO110&lt;&gt;"",BilanzA!AO110,""))</f>
        <v/>
      </c>
      <c r="F63" s="465" t="str">
        <f>IF(BilanzA!AN150&lt;&gt;"",BilanzA!A150,IF(BilanzA!AO150&lt;&gt;"",BilanzA!A150,""))</f>
        <v/>
      </c>
      <c r="G63" s="466" t="str">
        <f>IF(BilanzA!AN150&lt;&gt;"",":",IF(BilanzA!AO150&lt;&gt;"",BilanzA!A150,""))</f>
        <v/>
      </c>
      <c r="H63" s="467" t="str">
        <f>IF(BilanzA!AN150&lt;&gt;"",BilanzA!C150,IF(BilanzA!AO150&lt;&gt;"",BilanzA!C150,""))</f>
        <v/>
      </c>
      <c r="I63" s="468" t="str">
        <f>IF(BilanzA!AN150&lt;&gt;"",BilanzA!AN150,IF(BilanzA!AO150&lt;&gt;"",BilanzA!AN150,""))</f>
        <v/>
      </c>
      <c r="J63" s="469" t="str">
        <f>IF(BilanzA!AN150&lt;&gt;"",BilanzA!AO150,IF(BilanzA!AO150&lt;&gt;"",BilanzA!AO150,""))</f>
        <v/>
      </c>
      <c r="K63" s="434" t="str">
        <f>IF(BilanzA!AN230&lt;&gt;"",BilanzA!A230,IF(BilanzA!AO230&lt;&gt;"",BilanzA!A230,""))</f>
        <v/>
      </c>
      <c r="L63" s="440" t="str">
        <f>IF(BilanzA!AN230&lt;&gt;"",":",IF(BilanzA!AO230&lt;&gt;"",BilanzA!A230,""))</f>
        <v/>
      </c>
      <c r="M63" s="435" t="str">
        <f>IF(BilanzA!AN230&lt;&gt;"",BilanzA!C230,IF(BilanzA!AO230&lt;&gt;"",BilanzA!C230,""))</f>
        <v/>
      </c>
      <c r="N63" s="436" t="str">
        <f>IF(BilanzA!AN230&lt;&gt;"",BilanzA!AN230,IF(BilanzA!AO230&lt;&gt;"",BilanzA!AN230,""))</f>
        <v/>
      </c>
      <c r="O63" s="437" t="str">
        <f>IF(BilanzA!AN230&lt;&gt;"",BilanzA!AO230,IF(BilanzA!AO230&lt;&gt;"",BilanzA!AO230,""))</f>
        <v/>
      </c>
    </row>
    <row r="64" spans="1:15" ht="15" customHeight="1" x14ac:dyDescent="0.25">
      <c r="A64" s="465" t="str">
        <f>IF(BilanzA!AN111&lt;&gt;"",BilanzA!A111,IF(BilanzA!AO111&lt;&gt;"",BilanzA!A111,""))</f>
        <v/>
      </c>
      <c r="B64" s="466" t="str">
        <f>IF(BilanzA!AN111&lt;&gt;"",":",IF(BilanzA!AO111&lt;&gt;"",BilanzA!A111,""))</f>
        <v/>
      </c>
      <c r="C64" s="467" t="str">
        <f>IF(BilanzA!AN111&lt;&gt;"",BilanzA!C111,IF(BilanzA!AO111&lt;&gt;"",BilanzA!C111,""))</f>
        <v/>
      </c>
      <c r="D64" s="468" t="str">
        <f>IF(BilanzA!AN111&lt;&gt;"",BilanzA!AN111,IF(BilanzA!AO111&lt;&gt;"",BilanzA!AN111,""))</f>
        <v/>
      </c>
      <c r="E64" s="469" t="str">
        <f>IF(BilanzA!AN111&lt;&gt;"",BilanzA!AO111,IF(BilanzA!AO111&lt;&gt;"",BilanzA!AO111,""))</f>
        <v/>
      </c>
      <c r="F64" s="465" t="str">
        <f>IF(BilanzA!AN151&lt;&gt;"",BilanzA!A151,IF(BilanzA!AO151&lt;&gt;"",BilanzA!A151,""))</f>
        <v/>
      </c>
      <c r="G64" s="466" t="str">
        <f>IF(BilanzA!AN151&lt;&gt;"",":",IF(BilanzA!AO151&lt;&gt;"",BilanzA!A151,""))</f>
        <v/>
      </c>
      <c r="H64" s="467" t="str">
        <f>IF(BilanzA!AN151&lt;&gt;"",BilanzA!C151,IF(BilanzA!AO151&lt;&gt;"",BilanzA!C151,""))</f>
        <v/>
      </c>
      <c r="I64" s="468" t="str">
        <f>IF(BilanzA!AN151&lt;&gt;"",BilanzA!AN151,IF(BilanzA!AO151&lt;&gt;"",BilanzA!AN151,""))</f>
        <v/>
      </c>
      <c r="J64" s="469" t="str">
        <f>IF(BilanzA!AN151&lt;&gt;"",BilanzA!AO151,IF(BilanzA!AO151&lt;&gt;"",BilanzA!AO151,""))</f>
        <v/>
      </c>
      <c r="K64" s="434" t="str">
        <f>IF(BilanzA!AN231&lt;&gt;"",BilanzA!A231,IF(BilanzA!AO231&lt;&gt;"",BilanzA!A231,""))</f>
        <v/>
      </c>
      <c r="L64" s="440" t="str">
        <f>IF(BilanzA!AN231&lt;&gt;"",":",IF(BilanzA!AO231&lt;&gt;"",BilanzA!A231,""))</f>
        <v/>
      </c>
      <c r="M64" s="435" t="str">
        <f>IF(BilanzA!AN231&lt;&gt;"",BilanzA!C231,IF(BilanzA!AO231&lt;&gt;"",BilanzA!C231,""))</f>
        <v/>
      </c>
      <c r="N64" s="436" t="str">
        <f>IF(BilanzA!AN231&lt;&gt;"",BilanzA!AN231,IF(BilanzA!AO231&lt;&gt;"",BilanzA!AN231,""))</f>
        <v/>
      </c>
      <c r="O64" s="437" t="str">
        <f>IF(BilanzA!AN231&lt;&gt;"",BilanzA!AO231,IF(BilanzA!AO231&lt;&gt;"",BilanzA!AO231,""))</f>
        <v/>
      </c>
    </row>
    <row r="65" spans="1:15" ht="15" customHeight="1" x14ac:dyDescent="0.25">
      <c r="A65" s="465" t="str">
        <f>IF(BilanzA!AN112&lt;&gt;"",BilanzA!A112,IF(BilanzA!AO112&lt;&gt;"",BilanzA!A112,""))</f>
        <v/>
      </c>
      <c r="B65" s="466" t="str">
        <f>IF(BilanzA!AN112&lt;&gt;"",":",IF(BilanzA!AO112&lt;&gt;"",BilanzA!A112,""))</f>
        <v/>
      </c>
      <c r="C65" s="467" t="str">
        <f>IF(BilanzA!AN112&lt;&gt;"",BilanzA!C112,IF(BilanzA!AO112&lt;&gt;"",BilanzA!C112,""))</f>
        <v/>
      </c>
      <c r="D65" s="468" t="str">
        <f>IF(BilanzA!AN112&lt;&gt;"",BilanzA!AN112,IF(BilanzA!AO112&lt;&gt;"",BilanzA!AN112,""))</f>
        <v/>
      </c>
      <c r="E65" s="469" t="str">
        <f>IF(BilanzA!AN112&lt;&gt;"",BilanzA!AO112,IF(BilanzA!AO112&lt;&gt;"",BilanzA!AO112,""))</f>
        <v/>
      </c>
      <c r="F65" s="465" t="str">
        <f>IF(BilanzA!AN152&lt;&gt;"",BilanzA!A152,IF(BilanzA!AO152&lt;&gt;"",BilanzA!A152,""))</f>
        <v/>
      </c>
      <c r="G65" s="466" t="str">
        <f>IF(BilanzA!AN152&lt;&gt;"",":",IF(BilanzA!AO152&lt;&gt;"",BilanzA!A152,""))</f>
        <v/>
      </c>
      <c r="H65" s="467" t="str">
        <f>IF(BilanzA!AN152&lt;&gt;"",BilanzA!C152,IF(BilanzA!AO152&lt;&gt;"",BilanzA!C152,""))</f>
        <v/>
      </c>
      <c r="I65" s="468" t="str">
        <f>IF(BilanzA!AN152&lt;&gt;"",BilanzA!AN152,IF(BilanzA!AO152&lt;&gt;"",BilanzA!AN152,""))</f>
        <v/>
      </c>
      <c r="J65" s="469" t="str">
        <f>IF(BilanzA!AN152&lt;&gt;"",BilanzA!AO152,IF(BilanzA!AO152&lt;&gt;"",BilanzA!AO152,""))</f>
        <v/>
      </c>
      <c r="K65" s="434" t="str">
        <f>IF(BilanzA!AN232&lt;&gt;"",BilanzA!A232,IF(BilanzA!AO232&lt;&gt;"",BilanzA!A232,""))</f>
        <v/>
      </c>
      <c r="L65" s="440" t="str">
        <f>IF(BilanzA!AN232&lt;&gt;"",":",IF(BilanzA!AO232&lt;&gt;"",BilanzA!A232,""))</f>
        <v/>
      </c>
      <c r="M65" s="435" t="str">
        <f>IF(BilanzA!AN232&lt;&gt;"",BilanzA!C232,IF(BilanzA!AO232&lt;&gt;"",BilanzA!C232,""))</f>
        <v/>
      </c>
      <c r="N65" s="436" t="str">
        <f>IF(BilanzA!AN232&lt;&gt;"",BilanzA!AN232,IF(BilanzA!AO232&lt;&gt;"",BilanzA!AN232,""))</f>
        <v/>
      </c>
      <c r="O65" s="437" t="str">
        <f>IF(BilanzA!AN232&lt;&gt;"",BilanzA!AO232,IF(BilanzA!AO232&lt;&gt;"",BilanzA!AO232,""))</f>
        <v/>
      </c>
    </row>
    <row r="66" spans="1:15" x14ac:dyDescent="0.25">
      <c r="A66" s="465" t="str">
        <f>IF(BilanzA!AN113&lt;&gt;"",BilanzA!A113,IF(BilanzA!AO113&lt;&gt;"",BilanzA!A113,""))</f>
        <v/>
      </c>
      <c r="B66" s="466" t="str">
        <f>IF(BilanzA!AN113&lt;&gt;"",":",IF(BilanzA!AO113&lt;&gt;"",BilanzA!A113,""))</f>
        <v/>
      </c>
      <c r="C66" s="467" t="str">
        <f>IF(BilanzA!AN113&lt;&gt;"",BilanzA!C113,IF(BilanzA!AO113&lt;&gt;"",BilanzA!C113,""))</f>
        <v/>
      </c>
      <c r="D66" s="468" t="str">
        <f>IF(BilanzA!AN113&lt;&gt;"",BilanzA!AN113,IF(BilanzA!AO113&lt;&gt;"",BilanzA!AN113,""))</f>
        <v/>
      </c>
      <c r="E66" s="469" t="str">
        <f>IF(BilanzA!AN113&lt;&gt;"",BilanzA!AO113,IF(BilanzA!AO113&lt;&gt;"",BilanzA!AO113,""))</f>
        <v/>
      </c>
      <c r="F66" s="465" t="str">
        <f>IF(BilanzA!AN153&lt;&gt;"",BilanzA!A153,IF(BilanzA!AO153&lt;&gt;"",BilanzA!A153,""))</f>
        <v/>
      </c>
      <c r="G66" s="466" t="str">
        <f>IF(BilanzA!AN153&lt;&gt;"",":",IF(BilanzA!AO153&lt;&gt;"",BilanzA!A153,""))</f>
        <v/>
      </c>
      <c r="H66" s="467" t="str">
        <f>IF(BilanzA!AN153&lt;&gt;"",BilanzA!C153,IF(BilanzA!AO153&lt;&gt;"",BilanzA!C153,""))</f>
        <v/>
      </c>
      <c r="I66" s="468" t="str">
        <f>IF(BilanzA!AN153&lt;&gt;"",BilanzA!AN153,IF(BilanzA!AO153&lt;&gt;"",BilanzA!AN153,""))</f>
        <v/>
      </c>
      <c r="J66" s="469" t="str">
        <f>IF(BilanzA!AN153&lt;&gt;"",BilanzA!AO153,IF(BilanzA!AO153&lt;&gt;"",BilanzA!AO153,""))</f>
        <v/>
      </c>
      <c r="K66" s="434" t="str">
        <f>IF(BilanzA!AN233&lt;&gt;"",BilanzA!A233,IF(BilanzA!AO233&lt;&gt;"",BilanzA!A233,""))</f>
        <v/>
      </c>
      <c r="L66" s="440" t="str">
        <f>IF(BilanzA!AN233&lt;&gt;"",":",IF(BilanzA!AO233&lt;&gt;"",BilanzA!A233,""))</f>
        <v/>
      </c>
      <c r="M66" s="435" t="str">
        <f>IF(BilanzA!AN233&lt;&gt;"",BilanzA!C233,IF(BilanzA!AO233&lt;&gt;"",BilanzA!C233,""))</f>
        <v/>
      </c>
      <c r="N66" s="436" t="str">
        <f>IF(BilanzA!AN233&lt;&gt;"",BilanzA!AN233,IF(BilanzA!AO233&lt;&gt;"",BilanzA!AN233,""))</f>
        <v/>
      </c>
      <c r="O66" s="437" t="str">
        <f>IF(BilanzA!AN233&lt;&gt;"",BilanzA!AO233,IF(BilanzA!AO233&lt;&gt;"",BilanzA!AO233,""))</f>
        <v/>
      </c>
    </row>
    <row r="67" spans="1:15" x14ac:dyDescent="0.25">
      <c r="A67" s="465" t="str">
        <f>IF(BilanzA!AN114&lt;&gt;"",BilanzA!A114,IF(BilanzA!AO114&lt;&gt;"",BilanzA!A114,""))</f>
        <v/>
      </c>
      <c r="B67" s="466" t="str">
        <f>IF(BilanzA!AN114&lt;&gt;"",":",IF(BilanzA!AO114&lt;&gt;"",BilanzA!A114,""))</f>
        <v/>
      </c>
      <c r="C67" s="467" t="str">
        <f>IF(BilanzA!AN114&lt;&gt;"",BilanzA!C114,IF(BilanzA!AO114&lt;&gt;"",BilanzA!C114,""))</f>
        <v/>
      </c>
      <c r="D67" s="468" t="str">
        <f>IF(BilanzA!AN114&lt;&gt;"",BilanzA!AN114,IF(BilanzA!AO114&lt;&gt;"",BilanzA!AN114,""))</f>
        <v/>
      </c>
      <c r="E67" s="469" t="str">
        <f>IF(BilanzA!AN114&lt;&gt;"",BilanzA!AO114,IF(BilanzA!AO114&lt;&gt;"",BilanzA!AO114,""))</f>
        <v/>
      </c>
      <c r="F67" s="465" t="str">
        <f>IF(BilanzA!AN154&lt;&gt;"",BilanzA!A154,IF(BilanzA!AO154&lt;&gt;"",BilanzA!A154,""))</f>
        <v/>
      </c>
      <c r="G67" s="466" t="str">
        <f>IF(BilanzA!AN154&lt;&gt;"",":",IF(BilanzA!AO154&lt;&gt;"",BilanzA!A154,""))</f>
        <v/>
      </c>
      <c r="H67" s="467" t="str">
        <f>IF(BilanzA!AN154&lt;&gt;"",BilanzA!C154,IF(BilanzA!AO154&lt;&gt;"",BilanzA!C154,""))</f>
        <v/>
      </c>
      <c r="I67" s="468" t="str">
        <f>IF(BilanzA!AN154&lt;&gt;"",BilanzA!AN154,IF(BilanzA!AO154&lt;&gt;"",BilanzA!AN154,""))</f>
        <v/>
      </c>
      <c r="J67" s="469" t="str">
        <f>IF(BilanzA!AN154&lt;&gt;"",BilanzA!AO154,IF(BilanzA!AO154&lt;&gt;"",BilanzA!AO154,""))</f>
        <v/>
      </c>
      <c r="K67" s="434" t="str">
        <f>IF(BilanzA!AN234&lt;&gt;"",BilanzA!A234,IF(BilanzA!AO234&lt;&gt;"",BilanzA!A234,""))</f>
        <v/>
      </c>
      <c r="L67" s="440" t="str">
        <f>IF(BilanzA!AN234&lt;&gt;"",":",IF(BilanzA!AO234&lt;&gt;"",BilanzA!A234,""))</f>
        <v/>
      </c>
      <c r="M67" s="435" t="str">
        <f>IF(BilanzA!AN234&lt;&gt;"",BilanzA!C234,IF(BilanzA!AO234&lt;&gt;"",BilanzA!C234,""))</f>
        <v/>
      </c>
      <c r="N67" s="436" t="str">
        <f>IF(BilanzA!AN234&lt;&gt;"",BilanzA!AN234,IF(BilanzA!AO234&lt;&gt;"",BilanzA!AN234,""))</f>
        <v/>
      </c>
      <c r="O67" s="437" t="str">
        <f>IF(BilanzA!AN234&lt;&gt;"",BilanzA!AO234,IF(BilanzA!AO234&lt;&gt;"",BilanzA!AO234,""))</f>
        <v/>
      </c>
    </row>
    <row r="68" spans="1:15" x14ac:dyDescent="0.25">
      <c r="A68" s="465" t="str">
        <f>IF(BilanzA!AN115&lt;&gt;"",BilanzA!A115,IF(BilanzA!AO115&lt;&gt;"",BilanzA!A115,""))</f>
        <v/>
      </c>
      <c r="B68" s="466" t="str">
        <f>IF(BilanzA!AN115&lt;&gt;"",":",IF(BilanzA!AO115&lt;&gt;"",BilanzA!A115,""))</f>
        <v/>
      </c>
      <c r="C68" s="467" t="str">
        <f>IF(BilanzA!AN115&lt;&gt;"",BilanzA!C115,IF(BilanzA!AO115&lt;&gt;"",BilanzA!C115,""))</f>
        <v/>
      </c>
      <c r="D68" s="468" t="str">
        <f>IF(BilanzA!AN115&lt;&gt;"",BilanzA!AN115,IF(BilanzA!AO115&lt;&gt;"",BilanzA!AN115,""))</f>
        <v/>
      </c>
      <c r="E68" s="469" t="str">
        <f>IF(BilanzA!AN115&lt;&gt;"",BilanzA!AO115,IF(BilanzA!AO115&lt;&gt;"",BilanzA!AO115,""))</f>
        <v/>
      </c>
      <c r="F68" s="465" t="str">
        <f>IF(BilanzA!AN155&lt;&gt;"",BilanzA!A155,IF(BilanzA!AO155&lt;&gt;"",BilanzA!A155,""))</f>
        <v/>
      </c>
      <c r="G68" s="466" t="str">
        <f>IF(BilanzA!AN155&lt;&gt;"",":",IF(BilanzA!AO155&lt;&gt;"",BilanzA!A155,""))</f>
        <v/>
      </c>
      <c r="H68" s="467" t="str">
        <f>IF(BilanzA!AN155&lt;&gt;"",BilanzA!C155,IF(BilanzA!AO155&lt;&gt;"",BilanzA!C155,""))</f>
        <v/>
      </c>
      <c r="I68" s="468" t="str">
        <f>IF(BilanzA!AN155&lt;&gt;"",BilanzA!AN155,IF(BilanzA!AO155&lt;&gt;"",BilanzA!AN155,""))</f>
        <v/>
      </c>
      <c r="J68" s="469" t="str">
        <f>IF(BilanzA!AN155&lt;&gt;"",BilanzA!AO155,IF(BilanzA!AO155&lt;&gt;"",BilanzA!AO155,""))</f>
        <v/>
      </c>
      <c r="K68" s="434" t="str">
        <f>IF(BilanzA!AN235&lt;&gt;"",BilanzA!A235,IF(BilanzA!AO235&lt;&gt;"",BilanzA!A235,""))</f>
        <v/>
      </c>
      <c r="L68" s="440" t="str">
        <f>IF(BilanzA!AN235&lt;&gt;"",":",IF(BilanzA!AO235&lt;&gt;"",BilanzA!A235,""))</f>
        <v/>
      </c>
      <c r="M68" s="435" t="str">
        <f>IF(BilanzA!AN235&lt;&gt;"",BilanzA!C235,IF(BilanzA!AO235&lt;&gt;"",BilanzA!C235,""))</f>
        <v/>
      </c>
      <c r="N68" s="436" t="str">
        <f>IF(BilanzA!AN235&lt;&gt;"",BilanzA!AN235,IF(BilanzA!AO235&lt;&gt;"",BilanzA!AN235,""))</f>
        <v/>
      </c>
      <c r="O68" s="437" t="str">
        <f>IF(BilanzA!AN235&lt;&gt;"",BilanzA!AO235,IF(BilanzA!AO235&lt;&gt;"",BilanzA!AO235,""))</f>
        <v/>
      </c>
    </row>
    <row r="69" spans="1:15" x14ac:dyDescent="0.25">
      <c r="A69" s="465" t="str">
        <f>IF(BilanzA!AN116&lt;&gt;"",BilanzA!A116,IF(BilanzA!AO116&lt;&gt;"",BilanzA!A116,""))</f>
        <v/>
      </c>
      <c r="B69" s="466" t="str">
        <f>IF(BilanzA!AN116&lt;&gt;"",":",IF(BilanzA!AO116&lt;&gt;"",BilanzA!A116,""))</f>
        <v/>
      </c>
      <c r="C69" s="467" t="str">
        <f>IF(BilanzA!AN116&lt;&gt;"",BilanzA!C116,IF(BilanzA!AO116&lt;&gt;"",BilanzA!C116,""))</f>
        <v/>
      </c>
      <c r="D69" s="468" t="str">
        <f>IF(BilanzA!AN116&lt;&gt;"",BilanzA!AN116,IF(BilanzA!AO116&lt;&gt;"",BilanzA!AN116,""))</f>
        <v/>
      </c>
      <c r="E69" s="469" t="str">
        <f>IF(BilanzA!AN116&lt;&gt;"",BilanzA!AO116,IF(BilanzA!AO116&lt;&gt;"",BilanzA!AO116,""))</f>
        <v/>
      </c>
      <c r="F69" s="465" t="str">
        <f>IF(BilanzA!AN156&lt;&gt;"",BilanzA!A156,IF(BilanzA!AO156&lt;&gt;"",BilanzA!A156,""))</f>
        <v/>
      </c>
      <c r="G69" s="466" t="str">
        <f>IF(BilanzA!AN156&lt;&gt;"",":",IF(BilanzA!AO156&lt;&gt;"",BilanzA!A156,""))</f>
        <v/>
      </c>
      <c r="H69" s="467" t="str">
        <f>IF(BilanzA!AN156&lt;&gt;"",BilanzA!C156,IF(BilanzA!AO156&lt;&gt;"",BilanzA!C156,""))</f>
        <v/>
      </c>
      <c r="I69" s="468" t="str">
        <f>IF(BilanzA!AN156&lt;&gt;"",BilanzA!AN156,IF(BilanzA!AO156&lt;&gt;"",BilanzA!AN156,""))</f>
        <v/>
      </c>
      <c r="J69" s="469" t="str">
        <f>IF(BilanzA!AN156&lt;&gt;"",BilanzA!AO156,IF(BilanzA!AO156&lt;&gt;"",BilanzA!AO156,""))</f>
        <v/>
      </c>
      <c r="K69" s="434" t="str">
        <f>IF(BilanzA!AN236&lt;&gt;"",BilanzA!A236,IF(BilanzA!AO236&lt;&gt;"",BilanzA!A236,""))</f>
        <v/>
      </c>
      <c r="L69" s="440" t="str">
        <f>IF(BilanzA!AN236&lt;&gt;"",":",IF(BilanzA!AO236&lt;&gt;"",BilanzA!A236,""))</f>
        <v/>
      </c>
      <c r="M69" s="435" t="str">
        <f>IF(BilanzA!AN236&lt;&gt;"",BilanzA!C236,IF(BilanzA!AO236&lt;&gt;"",BilanzA!C236,""))</f>
        <v/>
      </c>
      <c r="N69" s="436" t="str">
        <f>IF(BilanzA!AN236&lt;&gt;"",BilanzA!AN236,IF(BilanzA!AO236&lt;&gt;"",BilanzA!AN236,""))</f>
        <v/>
      </c>
      <c r="O69" s="437" t="str">
        <f>IF(BilanzA!AN236&lt;&gt;"",BilanzA!AO236,IF(BilanzA!AO236&lt;&gt;"",BilanzA!AO236,""))</f>
        <v/>
      </c>
    </row>
    <row r="70" spans="1:15" x14ac:dyDescent="0.25">
      <c r="A70" s="465" t="str">
        <f>IF(BilanzA!AN117&lt;&gt;"",BilanzA!A117,IF(BilanzA!AO117&lt;&gt;"",BilanzA!A117,""))</f>
        <v/>
      </c>
      <c r="B70" s="466" t="str">
        <f>IF(BilanzA!AN117&lt;&gt;"",":",IF(BilanzA!AO117&lt;&gt;"",BilanzA!A117,""))</f>
        <v/>
      </c>
      <c r="C70" s="467" t="str">
        <f>IF(BilanzA!AN117&lt;&gt;"",BilanzA!C117,IF(BilanzA!AO117&lt;&gt;"",BilanzA!C117,""))</f>
        <v/>
      </c>
      <c r="D70" s="468" t="str">
        <f>IF(BilanzA!AN117&lt;&gt;"",BilanzA!AN117,IF(BilanzA!AO117&lt;&gt;"",BilanzA!AN117,""))</f>
        <v/>
      </c>
      <c r="E70" s="469" t="str">
        <f>IF(BilanzA!AN117&lt;&gt;"",BilanzA!AO117,IF(BilanzA!AO117&lt;&gt;"",BilanzA!AO117,""))</f>
        <v/>
      </c>
      <c r="F70" s="465" t="str">
        <f>IF(BilanzA!AN157&lt;&gt;"",BilanzA!A157,IF(BilanzA!AO157&lt;&gt;"",BilanzA!A157,""))</f>
        <v/>
      </c>
      <c r="G70" s="466" t="str">
        <f>IF(BilanzA!AN157&lt;&gt;"",":",IF(BilanzA!AO157&lt;&gt;"",BilanzA!A157,""))</f>
        <v/>
      </c>
      <c r="H70" s="467" t="str">
        <f>IF(BilanzA!AN157&lt;&gt;"",BilanzA!C157,IF(BilanzA!AO157&lt;&gt;"",BilanzA!C157,""))</f>
        <v/>
      </c>
      <c r="I70" s="468" t="str">
        <f>IF(BilanzA!AN157&lt;&gt;"",BilanzA!AN157,IF(BilanzA!AO157&lt;&gt;"",BilanzA!AN157,""))</f>
        <v/>
      </c>
      <c r="J70" s="469" t="str">
        <f>IF(BilanzA!AN157&lt;&gt;"",BilanzA!AO157,IF(BilanzA!AO157&lt;&gt;"",BilanzA!AO157,""))</f>
        <v/>
      </c>
      <c r="K70" s="434" t="str">
        <f>IF(BilanzA!AN237&lt;&gt;"",BilanzA!A237,IF(BilanzA!AO237&lt;&gt;"",BilanzA!A237,""))</f>
        <v/>
      </c>
      <c r="L70" s="440" t="str">
        <f>IF(BilanzA!AN237&lt;&gt;"",":",IF(BilanzA!AO237&lt;&gt;"",BilanzA!A237,""))</f>
        <v/>
      </c>
      <c r="M70" s="435" t="str">
        <f>IF(BilanzA!AN237&lt;&gt;"",BilanzA!C237,IF(BilanzA!AO237&lt;&gt;"",BilanzA!C237,""))</f>
        <v/>
      </c>
      <c r="N70" s="436" t="str">
        <f>IF(BilanzA!AN237&lt;&gt;"",BilanzA!AN237,IF(BilanzA!AO237&lt;&gt;"",BilanzA!AN237,""))</f>
        <v/>
      </c>
      <c r="O70" s="437" t="str">
        <f>IF(BilanzA!AN237&lt;&gt;"",BilanzA!AO237,IF(BilanzA!AO237&lt;&gt;"",BilanzA!AO237,""))</f>
        <v/>
      </c>
    </row>
    <row r="71" spans="1:15" ht="15.75" thickBot="1" x14ac:dyDescent="0.3">
      <c r="A71" s="465" t="str">
        <f>IF(BilanzA!AN118&lt;&gt;"",BilanzA!A118,IF(BilanzA!AO118&lt;&gt;"",BilanzA!A118,""))</f>
        <v/>
      </c>
      <c r="B71" s="466" t="str">
        <f>IF(BilanzA!AN118&lt;&gt;"",":",IF(BilanzA!AO118&lt;&gt;"",BilanzA!A118,""))</f>
        <v/>
      </c>
      <c r="C71" s="467" t="str">
        <f>IF(BilanzA!AN118&lt;&gt;"",BilanzA!C118,IF(BilanzA!AO118&lt;&gt;"",BilanzA!C118,""))</f>
        <v/>
      </c>
      <c r="D71" s="468" t="str">
        <f>IF(BilanzA!AN118&lt;&gt;"",BilanzA!AN118,IF(BilanzA!AO118&lt;&gt;"",BilanzA!AN118,""))</f>
        <v/>
      </c>
      <c r="E71" s="469" t="str">
        <f>IF(BilanzA!AN118&lt;&gt;"",BilanzA!AO118,IF(BilanzA!AO118&lt;&gt;"",BilanzA!AO118,""))</f>
        <v/>
      </c>
      <c r="F71" s="465" t="str">
        <f>IF(BilanzA!AN158&lt;&gt;"",BilanzA!A158,IF(BilanzA!AO158&lt;&gt;"",BilanzA!A158,""))</f>
        <v/>
      </c>
      <c r="G71" s="466" t="str">
        <f>IF(BilanzA!AN158&lt;&gt;"",":",IF(BilanzA!AO158&lt;&gt;"",BilanzA!A158,""))</f>
        <v/>
      </c>
      <c r="H71" s="467" t="str">
        <f>IF(BilanzA!AN158&lt;&gt;"",BilanzA!C158,IF(BilanzA!AO158&lt;&gt;"",BilanzA!C158,""))</f>
        <v/>
      </c>
      <c r="I71" s="468" t="str">
        <f>IF(BilanzA!AN158&lt;&gt;"",BilanzA!AN158,IF(BilanzA!AO158&lt;&gt;"",BilanzA!AN158,""))</f>
        <v/>
      </c>
      <c r="J71" s="469" t="str">
        <f>IF(BilanzA!AN158&lt;&gt;"",BilanzA!AO158,IF(BilanzA!AO158&lt;&gt;"",BilanzA!AO158,""))</f>
        <v/>
      </c>
      <c r="K71" s="434" t="str">
        <f>IF(BilanzA!AN238&lt;&gt;"",BilanzA!A238,IF(BilanzA!AO238&lt;&gt;"",BilanzA!A238,""))</f>
        <v/>
      </c>
      <c r="L71" s="440" t="str">
        <f>IF(BilanzA!AN238&lt;&gt;"",":",IF(BilanzA!AO238&lt;&gt;"",BilanzA!A238,""))</f>
        <v/>
      </c>
      <c r="M71" s="435" t="str">
        <f>IF(BilanzA!AN238&lt;&gt;"",BilanzA!C238,IF(BilanzA!AO238&lt;&gt;"",BilanzA!C238,""))</f>
        <v/>
      </c>
      <c r="N71" s="436" t="str">
        <f>IF(BilanzA!AN238&lt;&gt;"",BilanzA!AN238,IF(BilanzA!AO238&lt;&gt;"",BilanzA!AN238,""))</f>
        <v/>
      </c>
      <c r="O71" s="437" t="str">
        <f>IF(BilanzA!AN238&lt;&gt;"",BilanzA!AO238,IF(BilanzA!AO238&lt;&gt;"",BilanzA!AO238,""))</f>
        <v/>
      </c>
    </row>
    <row r="72" spans="1:15" ht="15.75" thickTop="1" x14ac:dyDescent="0.25">
      <c r="A72" s="445"/>
      <c r="B72" s="445"/>
      <c r="C72" s="445"/>
      <c r="D72" s="446"/>
      <c r="E72" s="446"/>
      <c r="F72" s="445"/>
      <c r="G72" s="445"/>
      <c r="H72" s="445"/>
      <c r="I72" s="445"/>
      <c r="J72" s="445"/>
      <c r="K72" s="445"/>
      <c r="L72" s="445"/>
      <c r="M72" s="445"/>
      <c r="N72" s="446"/>
      <c r="O72" s="446"/>
    </row>
  </sheetData>
  <mergeCells count="20">
    <mergeCell ref="K2:O2"/>
    <mergeCell ref="A3:C3"/>
    <mergeCell ref="F3:H3"/>
    <mergeCell ref="K3:M3"/>
    <mergeCell ref="A1:J1"/>
    <mergeCell ref="A2:E2"/>
    <mergeCell ref="F2:J2"/>
    <mergeCell ref="A40:C40"/>
    <mergeCell ref="F40:H40"/>
    <mergeCell ref="K40:M40"/>
    <mergeCell ref="A54:C54"/>
    <mergeCell ref="F54:H54"/>
    <mergeCell ref="K54:M54"/>
    <mergeCell ref="A17:C17"/>
    <mergeCell ref="D17:E17"/>
    <mergeCell ref="F17:H17"/>
    <mergeCell ref="K17:M17"/>
    <mergeCell ref="A39:E39"/>
    <mergeCell ref="F39:J39"/>
    <mergeCell ref="K39:O39"/>
  </mergeCell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ED19F-C197-4723-BF6D-C60613172B23}">
  <sheetPr codeName="Tabelle26"/>
  <dimension ref="A1:J87"/>
  <sheetViews>
    <sheetView workbookViewId="0">
      <selection sqref="A1:XFD1"/>
    </sheetView>
  </sheetViews>
  <sheetFormatPr baseColWidth="10" defaultColWidth="13.33203125" defaultRowHeight="15" x14ac:dyDescent="0.25"/>
  <cols>
    <col min="1" max="1" width="15.83203125" style="431" customWidth="1"/>
    <col min="2" max="2" width="2" style="431" customWidth="1"/>
    <col min="3" max="3" width="15.83203125" style="431" customWidth="1"/>
    <col min="4" max="5" width="4" style="431" customWidth="1"/>
    <col min="6" max="6" width="15.83203125" style="431" customWidth="1"/>
    <col min="7" max="7" width="2" style="431" customWidth="1"/>
    <col min="8" max="8" width="15.83203125" style="431" customWidth="1"/>
    <col min="9" max="10" width="4" style="431" customWidth="1"/>
    <col min="11" max="16384" width="13.33203125" style="431"/>
  </cols>
  <sheetData>
    <row r="1" spans="1:10" ht="33" customHeight="1" thickBot="1" x14ac:dyDescent="0.3">
      <c r="A1" s="1490" t="s">
        <v>592</v>
      </c>
      <c r="B1" s="1491"/>
      <c r="C1" s="1491"/>
      <c r="D1" s="1491"/>
      <c r="E1" s="1491"/>
      <c r="F1" s="1491"/>
      <c r="G1" s="1491"/>
      <c r="H1" s="1491"/>
      <c r="I1" s="1491"/>
      <c r="J1" s="1491"/>
    </row>
    <row r="2" spans="1:10" ht="15.75" thickTop="1" x14ac:dyDescent="0.25">
      <c r="A2" s="1495" t="str">
        <f>BilanzB!A1</f>
        <v>AMG / Allianz</v>
      </c>
      <c r="B2" s="1496"/>
      <c r="C2" s="1496"/>
      <c r="D2" s="1496"/>
      <c r="E2" s="1497"/>
      <c r="F2" s="1499" t="str">
        <f>BilanzB!A101</f>
        <v>TTC Justiz Aachen</v>
      </c>
      <c r="G2" s="1500"/>
      <c r="H2" s="1500"/>
      <c r="I2" s="1500"/>
      <c r="J2" s="1501"/>
    </row>
    <row r="3" spans="1:10" ht="15.75" thickBot="1" x14ac:dyDescent="0.3">
      <c r="A3" s="1474" t="s">
        <v>446</v>
      </c>
      <c r="B3" s="1475"/>
      <c r="C3" s="1475"/>
      <c r="D3" s="432" t="s">
        <v>460</v>
      </c>
      <c r="E3" s="433" t="s">
        <v>7</v>
      </c>
      <c r="F3" s="1498" t="s">
        <v>446</v>
      </c>
      <c r="G3" s="1475"/>
      <c r="H3" s="1475"/>
      <c r="I3" s="432" t="s">
        <v>460</v>
      </c>
      <c r="J3" s="433" t="s">
        <v>7</v>
      </c>
    </row>
    <row r="4" spans="1:10" x14ac:dyDescent="0.25">
      <c r="A4" s="434" t="str">
        <f>IF(BilanzB!BA5&lt;&gt;"",BilanzB!A5,IF(BilanzB!AZ5&lt;&gt;"",BilanzB!A5,""))</f>
        <v/>
      </c>
      <c r="B4" s="435"/>
      <c r="C4" s="435" t="str">
        <f>IF(BilanzB!BA5&lt;&gt;"",BilanzB!C5,IF(BilanzB!AZ5&lt;&gt;"",BilanzB!C5,""))</f>
        <v/>
      </c>
      <c r="D4" s="436" t="str">
        <f>IF(BilanzB!AZ5&lt;&gt;"",BilanzB!AZ5,IF(BilanzB!BA5&lt;&gt;"",BilanzB!AZ5,""))</f>
        <v/>
      </c>
      <c r="E4" s="437" t="str">
        <f>IF(BilanzB!AZ5&lt;&gt;"",BilanzB!BA5,IF(BilanzB!BA5&lt;&gt;"",BilanzB!BA5,""))</f>
        <v/>
      </c>
      <c r="F4" s="434" t="str">
        <f>IF(BilanzB!BA105&lt;&gt;"",BilanzB!A105,IF(BilanzB!AZ105&lt;&gt;"",BilanzB!A105,""))</f>
        <v/>
      </c>
      <c r="G4" s="435"/>
      <c r="H4" s="435" t="str">
        <f>IF(BilanzB!BA105&lt;&gt;"",BilanzB!C105,IF(BilanzB!AZ105&lt;&gt;"",BilanzB!C105,""))</f>
        <v/>
      </c>
      <c r="I4" s="436" t="str">
        <f>IF(BilanzB!AZ105&lt;&gt;"",BilanzB!AZ105,IF(BilanzB!BA105&lt;&gt;"",BilanzB!AZ105,""))</f>
        <v/>
      </c>
      <c r="J4" s="437" t="str">
        <f>IF(BilanzB!AZ105&lt;&gt;"",BilanzB!BA105,IF(BilanzB!BA105&lt;&gt;"",BilanzB!BA105,""))</f>
        <v/>
      </c>
    </row>
    <row r="5" spans="1:10" x14ac:dyDescent="0.25">
      <c r="A5" s="434" t="str">
        <f>IF(BilanzB!BA6&lt;&gt;"",BilanzB!A6,IF(BilanzB!AZ6&lt;&gt;"",BilanzB!A6,""))</f>
        <v/>
      </c>
      <c r="B5" s="435"/>
      <c r="C5" s="435" t="str">
        <f>IF(BilanzB!BA6&lt;&gt;"",BilanzB!C6,IF(BilanzB!AZ6&lt;&gt;"",BilanzB!C6,""))</f>
        <v/>
      </c>
      <c r="D5" s="436" t="str">
        <f>IF(BilanzB!AZ6&lt;&gt;"",BilanzB!AZ6,IF(BilanzB!BA6&lt;&gt;"",BilanzB!AZ6,""))</f>
        <v/>
      </c>
      <c r="E5" s="437" t="str">
        <f>IF(BilanzB!AZ6&lt;&gt;"",BilanzB!BA6,IF(BilanzB!BA6&lt;&gt;"",BilanzB!BA6,""))</f>
        <v/>
      </c>
      <c r="F5" s="434" t="str">
        <f>IF(BilanzB!BA106&lt;&gt;"",BilanzB!A106,IF(BilanzB!AZ106&lt;&gt;"",BilanzB!A106,""))</f>
        <v/>
      </c>
      <c r="G5" s="435"/>
      <c r="H5" s="435" t="str">
        <f>IF(BilanzB!BA106&lt;&gt;"",BilanzB!C106,IF(BilanzB!AZ106&lt;&gt;"",BilanzB!C106,""))</f>
        <v/>
      </c>
      <c r="I5" s="436" t="str">
        <f>IF(BilanzB!AZ106&lt;&gt;"",BilanzB!AZ106,IF(BilanzB!BA106&lt;&gt;"",BilanzB!AZ106,""))</f>
        <v/>
      </c>
      <c r="J5" s="437" t="str">
        <f>IF(BilanzB!AZ106&lt;&gt;"",BilanzB!BA106,IF(BilanzB!BA106&lt;&gt;"",BilanzB!BA106,""))</f>
        <v/>
      </c>
    </row>
    <row r="6" spans="1:10" x14ac:dyDescent="0.25">
      <c r="A6" s="434" t="str">
        <f>IF(BilanzB!BA7&lt;&gt;"",BilanzB!A7,IF(BilanzB!AZ7&lt;&gt;"",BilanzB!A7,""))</f>
        <v/>
      </c>
      <c r="B6" s="435"/>
      <c r="C6" s="435" t="str">
        <f>IF(BilanzB!BA7&lt;&gt;"",BilanzB!C7,IF(BilanzB!AZ7&lt;&gt;"",BilanzB!C7,""))</f>
        <v/>
      </c>
      <c r="D6" s="436" t="str">
        <f>IF(BilanzB!AZ7&lt;&gt;"",BilanzB!AZ7,IF(BilanzB!BA7&lt;&gt;"",BilanzB!AZ7,""))</f>
        <v/>
      </c>
      <c r="E6" s="437" t="str">
        <f>IF(BilanzB!AZ7&lt;&gt;"",BilanzB!BA7,IF(BilanzB!BA7&lt;&gt;"",BilanzB!BA7,""))</f>
        <v/>
      </c>
      <c r="F6" s="434" t="str">
        <f>IF(BilanzB!BA107&lt;&gt;"",BilanzB!A107,IF(BilanzB!AZ107&lt;&gt;"",BilanzB!A107,""))</f>
        <v/>
      </c>
      <c r="G6" s="435"/>
      <c r="H6" s="435" t="str">
        <f>IF(BilanzB!BA107&lt;&gt;"",BilanzB!C107,IF(BilanzB!AZ107&lt;&gt;"",BilanzB!C107,""))</f>
        <v/>
      </c>
      <c r="I6" s="436" t="str">
        <f>IF(BilanzB!AZ107&lt;&gt;"",BilanzB!AZ107,IF(BilanzB!BA107&lt;&gt;"",BilanzB!AZ107,""))</f>
        <v/>
      </c>
      <c r="J6" s="437" t="str">
        <f>IF(BilanzB!AZ107&lt;&gt;"",BilanzB!BA107,IF(BilanzB!BA107&lt;&gt;"",BilanzB!BA107,""))</f>
        <v/>
      </c>
    </row>
    <row r="7" spans="1:10" x14ac:dyDescent="0.25">
      <c r="A7" s="434" t="str">
        <f>IF(BilanzB!BA8&lt;&gt;"",BilanzB!A8,IF(BilanzB!AZ8&lt;&gt;"",BilanzB!A8,""))</f>
        <v/>
      </c>
      <c r="B7" s="435"/>
      <c r="C7" s="435" t="str">
        <f>IF(BilanzB!BA8&lt;&gt;"",BilanzB!C8,IF(BilanzB!AZ8&lt;&gt;"",BilanzB!C8,""))</f>
        <v/>
      </c>
      <c r="D7" s="436" t="str">
        <f>IF(BilanzB!AZ8&lt;&gt;"",BilanzB!AZ8,IF(BilanzB!BA8&lt;&gt;"",BilanzB!AZ8,""))</f>
        <v/>
      </c>
      <c r="E7" s="437" t="str">
        <f>IF(BilanzB!AZ8&lt;&gt;"",BilanzB!BA8,IF(BilanzB!BA8&lt;&gt;"",BilanzB!BA8,""))</f>
        <v/>
      </c>
      <c r="F7" s="434" t="str">
        <f>IF(BilanzB!BA108&lt;&gt;"",BilanzB!A108,IF(BilanzB!AZ108&lt;&gt;"",BilanzB!A108,""))</f>
        <v/>
      </c>
      <c r="G7" s="435"/>
      <c r="H7" s="435" t="str">
        <f>IF(BilanzB!BA108&lt;&gt;"",BilanzB!C108,IF(BilanzB!AZ108&lt;&gt;"",BilanzB!C108,""))</f>
        <v/>
      </c>
      <c r="I7" s="436" t="str">
        <f>IF(BilanzB!AZ108&lt;&gt;"",BilanzB!AZ108,IF(BilanzB!BA108&lt;&gt;"",BilanzB!AZ108,""))</f>
        <v/>
      </c>
      <c r="J7" s="437" t="str">
        <f>IF(BilanzB!AZ108&lt;&gt;"",BilanzB!BA108,IF(BilanzB!BA108&lt;&gt;"",BilanzB!BA108,""))</f>
        <v/>
      </c>
    </row>
    <row r="8" spans="1:10" x14ac:dyDescent="0.25">
      <c r="A8" s="434" t="str">
        <f>IF(BilanzB!BA9&lt;&gt;"",BilanzB!A9,IF(BilanzB!AZ9&lt;&gt;"",BilanzB!A9,""))</f>
        <v/>
      </c>
      <c r="B8" s="435"/>
      <c r="C8" s="435" t="str">
        <f>IF(BilanzB!BA9&lt;&gt;"",BilanzB!C9,IF(BilanzB!AZ9&lt;&gt;"",BilanzB!C9,""))</f>
        <v/>
      </c>
      <c r="D8" s="436" t="str">
        <f>IF(BilanzB!AZ9&lt;&gt;"",BilanzB!AZ9,IF(BilanzB!BA9&lt;&gt;"",BilanzB!AZ9,""))</f>
        <v/>
      </c>
      <c r="E8" s="437" t="str">
        <f>IF(BilanzB!AZ9&lt;&gt;"",BilanzB!BA9,IF(BilanzB!BA9&lt;&gt;"",BilanzB!BA9,""))</f>
        <v/>
      </c>
      <c r="F8" s="434" t="str">
        <f>IF(BilanzB!BA109&lt;&gt;"",BilanzB!A109,IF(BilanzB!AZ109&lt;&gt;"",BilanzB!A109,""))</f>
        <v/>
      </c>
      <c r="G8" s="435"/>
      <c r="H8" s="435" t="str">
        <f>IF(BilanzB!BA109&lt;&gt;"",BilanzB!C109,IF(BilanzB!AZ109&lt;&gt;"",BilanzB!C109,""))</f>
        <v/>
      </c>
      <c r="I8" s="436" t="str">
        <f>IF(BilanzB!AZ109&lt;&gt;"",BilanzB!AZ109,IF(BilanzB!BA109&lt;&gt;"",BilanzB!AZ109,""))</f>
        <v/>
      </c>
      <c r="J8" s="437" t="str">
        <f>IF(BilanzB!AZ109&lt;&gt;"",BilanzB!BA109,IF(BilanzB!BA109&lt;&gt;"",BilanzB!BA109,""))</f>
        <v/>
      </c>
    </row>
    <row r="9" spans="1:10" x14ac:dyDescent="0.25">
      <c r="A9" s="434" t="str">
        <f>IF(BilanzB!BA10&lt;&gt;"",BilanzB!A10,IF(BilanzB!AZ10&lt;&gt;"",BilanzB!A10,""))</f>
        <v/>
      </c>
      <c r="B9" s="435"/>
      <c r="C9" s="435" t="str">
        <f>IF(BilanzB!BA10&lt;&gt;"",BilanzB!C10,IF(BilanzB!AZ10&lt;&gt;"",BilanzB!C10,""))</f>
        <v/>
      </c>
      <c r="D9" s="436" t="str">
        <f>IF(BilanzB!AZ10&lt;&gt;"",BilanzB!AZ10,IF(BilanzB!BA10&lt;&gt;"",BilanzB!AZ10,""))</f>
        <v/>
      </c>
      <c r="E9" s="437" t="str">
        <f>IF(BilanzB!AZ10&lt;&gt;"",BilanzB!BA10,IF(BilanzB!BA10&lt;&gt;"",BilanzB!BA10,""))</f>
        <v/>
      </c>
      <c r="F9" s="434" t="str">
        <f>IF(BilanzB!BA110&lt;&gt;"",BilanzB!A110,IF(BilanzB!AZ110&lt;&gt;"",BilanzB!A110,""))</f>
        <v/>
      </c>
      <c r="G9" s="435"/>
      <c r="H9" s="435" t="str">
        <f>IF(BilanzB!BA110&lt;&gt;"",BilanzB!C110,IF(BilanzB!AZ110&lt;&gt;"",BilanzB!C110,""))</f>
        <v/>
      </c>
      <c r="I9" s="436" t="str">
        <f>IF(BilanzB!AZ110&lt;&gt;"",BilanzB!AZ110,IF(BilanzB!BA110&lt;&gt;"",BilanzB!AZ110,""))</f>
        <v/>
      </c>
      <c r="J9" s="437" t="str">
        <f>IF(BilanzB!AZ110&lt;&gt;"",BilanzB!BA110,IF(BilanzB!BA110&lt;&gt;"",BilanzB!BA110,""))</f>
        <v/>
      </c>
    </row>
    <row r="10" spans="1:10" ht="15" customHeight="1" x14ac:dyDescent="0.25">
      <c r="A10" s="434" t="str">
        <f>IF(BilanzB!BA11&lt;&gt;"",BilanzB!A11,IF(BilanzB!AZ11&lt;&gt;"",BilanzB!A11,""))</f>
        <v/>
      </c>
      <c r="B10" s="435"/>
      <c r="C10" s="435" t="str">
        <f>IF(BilanzB!BA11&lt;&gt;"",BilanzB!C11,IF(BilanzB!AZ11&lt;&gt;"",BilanzB!C11,""))</f>
        <v/>
      </c>
      <c r="D10" s="436" t="str">
        <f>IF(BilanzB!AZ11&lt;&gt;"",BilanzB!AZ11,IF(BilanzB!BA11&lt;&gt;"",BilanzB!AZ11,""))</f>
        <v/>
      </c>
      <c r="E10" s="437" t="str">
        <f>IF(BilanzB!AZ11&lt;&gt;"",BilanzB!BA11,IF(BilanzB!BA11&lt;&gt;"",BilanzB!BA11,""))</f>
        <v/>
      </c>
      <c r="F10" s="434" t="str">
        <f>IF(BilanzB!BA111&lt;&gt;"",BilanzB!A111,IF(BilanzB!AZ111&lt;&gt;"",BilanzB!A111,""))</f>
        <v/>
      </c>
      <c r="G10" s="435"/>
      <c r="H10" s="435" t="str">
        <f>IF(BilanzB!BA111&lt;&gt;"",BilanzB!C111,IF(BilanzB!AZ111&lt;&gt;"",BilanzB!C111,""))</f>
        <v/>
      </c>
      <c r="I10" s="436" t="str">
        <f>IF(BilanzB!AZ111&lt;&gt;"",BilanzB!AZ111,IF(BilanzB!BA111&lt;&gt;"",BilanzB!AZ111,""))</f>
        <v/>
      </c>
      <c r="J10" s="437" t="str">
        <f>IF(BilanzB!AZ111&lt;&gt;"",BilanzB!BA111,IF(BilanzB!BA111&lt;&gt;"",BilanzB!BA111,""))</f>
        <v/>
      </c>
    </row>
    <row r="11" spans="1:10" ht="15.75" customHeight="1" x14ac:dyDescent="0.25">
      <c r="A11" s="434" t="str">
        <f>IF(BilanzB!BA12&lt;&gt;"",BilanzB!A12,IF(BilanzB!AZ12&lt;&gt;"",BilanzB!A12,""))</f>
        <v/>
      </c>
      <c r="B11" s="435"/>
      <c r="C11" s="435" t="str">
        <f>IF(BilanzB!BA12&lt;&gt;"",BilanzB!C12,IF(BilanzB!AZ12&lt;&gt;"",BilanzB!C12,""))</f>
        <v/>
      </c>
      <c r="D11" s="436" t="str">
        <f>IF(BilanzB!AZ12&lt;&gt;"",BilanzB!AZ12,IF(BilanzB!BA12&lt;&gt;"",BilanzB!AZ12,""))</f>
        <v/>
      </c>
      <c r="E11" s="437" t="str">
        <f>IF(BilanzB!AZ12&lt;&gt;"",BilanzB!BA12,IF(BilanzB!BA12&lt;&gt;"",BilanzB!BA12,""))</f>
        <v/>
      </c>
      <c r="F11" s="434" t="str">
        <f>IF(BilanzB!BA112&lt;&gt;"",BilanzB!A112,IF(BilanzB!AZ112&lt;&gt;"",BilanzB!A112,""))</f>
        <v/>
      </c>
      <c r="G11" s="435"/>
      <c r="H11" s="435" t="str">
        <f>IF(BilanzB!BA112&lt;&gt;"",BilanzB!C112,IF(BilanzB!AZ112&lt;&gt;"",BilanzB!C112,""))</f>
        <v/>
      </c>
      <c r="I11" s="436" t="str">
        <f>IF(BilanzB!AZ112&lt;&gt;"",BilanzB!AZ112,IF(BilanzB!BA112&lt;&gt;"",BilanzB!AZ112,""))</f>
        <v/>
      </c>
      <c r="J11" s="437" t="str">
        <f>IF(BilanzB!AZ112&lt;&gt;"",BilanzB!BA112,IF(BilanzB!BA112&lt;&gt;"",BilanzB!BA112,""))</f>
        <v/>
      </c>
    </row>
    <row r="12" spans="1:10" x14ac:dyDescent="0.25">
      <c r="A12" s="434" t="str">
        <f>IF(BilanzB!BA13&lt;&gt;"",BilanzB!A13,IF(BilanzB!AZ13&lt;&gt;"",BilanzB!A13,""))</f>
        <v/>
      </c>
      <c r="B12" s="435"/>
      <c r="C12" s="435" t="str">
        <f>IF(BilanzB!BA13&lt;&gt;"",BilanzB!C13,IF(BilanzB!AZ13&lt;&gt;"",BilanzB!C13,""))</f>
        <v/>
      </c>
      <c r="D12" s="436" t="str">
        <f>IF(BilanzB!AZ13&lt;&gt;"",BilanzB!AZ13,IF(BilanzB!BA13&lt;&gt;"",BilanzB!AZ13,""))</f>
        <v/>
      </c>
      <c r="E12" s="437" t="str">
        <f>IF(BilanzB!AZ13&lt;&gt;"",BilanzB!BA13,IF(BilanzB!BA13&lt;&gt;"",BilanzB!BA13,""))</f>
        <v/>
      </c>
      <c r="F12" s="434" t="str">
        <f>IF(BilanzB!BA113&lt;&gt;"",BilanzB!A113,IF(BilanzB!AZ113&lt;&gt;"",BilanzB!A113,""))</f>
        <v/>
      </c>
      <c r="G12" s="435"/>
      <c r="H12" s="435" t="str">
        <f>IF(BilanzB!BA113&lt;&gt;"",BilanzB!C113,IF(BilanzB!AZ113&lt;&gt;"",BilanzB!C113,""))</f>
        <v/>
      </c>
      <c r="I12" s="436" t="str">
        <f>IF(BilanzB!AZ113&lt;&gt;"",BilanzB!AZ113,IF(BilanzB!BA113&lt;&gt;"",BilanzB!AZ113,""))</f>
        <v/>
      </c>
      <c r="J12" s="437" t="str">
        <f>IF(BilanzB!AZ113&lt;&gt;"",BilanzB!BA113,IF(BilanzB!BA113&lt;&gt;"",BilanzB!BA113,""))</f>
        <v/>
      </c>
    </row>
    <row r="13" spans="1:10" x14ac:dyDescent="0.25">
      <c r="A13" s="434" t="str">
        <f>IF(BilanzB!BA14&lt;&gt;"",BilanzB!A14,IF(BilanzB!AZ14&lt;&gt;"",BilanzB!A14,""))</f>
        <v/>
      </c>
      <c r="B13" s="435"/>
      <c r="C13" s="435" t="str">
        <f>IF(BilanzB!BA14&lt;&gt;"",BilanzB!C14,IF(BilanzB!AZ14&lt;&gt;"",BilanzB!C14,""))</f>
        <v/>
      </c>
      <c r="D13" s="436" t="str">
        <f>IF(BilanzB!AZ14&lt;&gt;"",BilanzB!AZ14,IF(BilanzB!BA14&lt;&gt;"",BilanzB!AZ14,""))</f>
        <v/>
      </c>
      <c r="E13" s="437" t="str">
        <f>IF(BilanzB!AZ14&lt;&gt;"",BilanzB!BA14,IF(BilanzB!BA14&lt;&gt;"",BilanzB!BA14,""))</f>
        <v/>
      </c>
      <c r="F13" s="434" t="str">
        <f>IF(BilanzB!BA114&lt;&gt;"",BilanzB!A114,IF(BilanzB!AZ114&lt;&gt;"",BilanzB!A114,""))</f>
        <v/>
      </c>
      <c r="G13" s="435"/>
      <c r="H13" s="435" t="str">
        <f>IF(BilanzB!BA114&lt;&gt;"",BilanzB!C114,IF(BilanzB!AZ114&lt;&gt;"",BilanzB!C114,""))</f>
        <v/>
      </c>
      <c r="I13" s="436" t="str">
        <f>IF(BilanzB!AZ114&lt;&gt;"",BilanzB!AZ114,IF(BilanzB!BA114&lt;&gt;"",BilanzB!AZ114,""))</f>
        <v/>
      </c>
      <c r="J13" s="437" t="str">
        <f>IF(BilanzB!AZ114&lt;&gt;"",BilanzB!BA114,IF(BilanzB!BA114&lt;&gt;"",BilanzB!BA114,""))</f>
        <v/>
      </c>
    </row>
    <row r="14" spans="1:10" x14ac:dyDescent="0.25">
      <c r="A14" s="434" t="str">
        <f>IF(BilanzB!BA15&lt;&gt;"",BilanzB!A15,IF(BilanzB!AZ15&lt;&gt;"",BilanzB!A15,""))</f>
        <v/>
      </c>
      <c r="B14" s="435"/>
      <c r="C14" s="435" t="str">
        <f>IF(BilanzB!BA15&lt;&gt;"",BilanzB!C15,IF(BilanzB!AZ15&lt;&gt;"",BilanzB!C15,""))</f>
        <v/>
      </c>
      <c r="D14" s="436" t="str">
        <f>IF(BilanzB!AZ15&lt;&gt;"",BilanzB!AZ15,IF(BilanzB!BA15&lt;&gt;"",BilanzB!AZ15,""))</f>
        <v/>
      </c>
      <c r="E14" s="437" t="str">
        <f>IF(BilanzB!AZ15&lt;&gt;"",BilanzB!BA15,IF(BilanzB!BA15&lt;&gt;"",BilanzB!BA15,""))</f>
        <v/>
      </c>
      <c r="F14" s="434" t="str">
        <f>IF(BilanzB!BA115&lt;&gt;"",BilanzB!A115,IF(BilanzB!AZ115&lt;&gt;"",BilanzB!A115,""))</f>
        <v/>
      </c>
      <c r="G14" s="435"/>
      <c r="H14" s="435" t="str">
        <f>IF(BilanzB!BA115&lt;&gt;"",BilanzB!C115,IF(BilanzB!AZ115&lt;&gt;"",BilanzB!C115,""))</f>
        <v/>
      </c>
      <c r="I14" s="436" t="str">
        <f>IF(BilanzB!AZ115&lt;&gt;"",BilanzB!AZ115,IF(BilanzB!BA115&lt;&gt;"",BilanzB!AZ115,""))</f>
        <v/>
      </c>
      <c r="J14" s="437" t="str">
        <f>IF(BilanzB!AZ115&lt;&gt;"",BilanzB!BA115,IF(BilanzB!BA115&lt;&gt;"",BilanzB!BA115,""))</f>
        <v/>
      </c>
    </row>
    <row r="15" spans="1:10" x14ac:dyDescent="0.25">
      <c r="A15" s="434" t="str">
        <f>IF(BilanzB!BA16&lt;&gt;"",BilanzB!A16,IF(BilanzB!AZ16&lt;&gt;"",BilanzB!A16,""))</f>
        <v/>
      </c>
      <c r="B15" s="435"/>
      <c r="C15" s="435" t="str">
        <f>IF(BilanzB!BA16&lt;&gt;"",BilanzB!C16,IF(BilanzB!AZ16&lt;&gt;"",BilanzB!C16,""))</f>
        <v/>
      </c>
      <c r="D15" s="436" t="str">
        <f>IF(BilanzB!AZ16&lt;&gt;"",BilanzB!AZ16,IF(BilanzB!BA16&lt;&gt;"",BilanzB!AZ16,""))</f>
        <v/>
      </c>
      <c r="E15" s="437" t="str">
        <f>IF(BilanzB!AZ16&lt;&gt;"",BilanzB!BA16,IF(BilanzB!BA16&lt;&gt;"",BilanzB!BA16,""))</f>
        <v/>
      </c>
      <c r="F15" s="434" t="str">
        <f>IF(BilanzB!BA116&lt;&gt;"",BilanzB!A116,IF(BilanzB!AZ116&lt;&gt;"",BilanzB!A116,""))</f>
        <v/>
      </c>
      <c r="G15" s="435"/>
      <c r="H15" s="435" t="str">
        <f>IF(BilanzB!BA116&lt;&gt;"",BilanzB!C116,IF(BilanzB!AZ116&lt;&gt;"",BilanzB!C116,""))</f>
        <v/>
      </c>
      <c r="I15" s="436" t="str">
        <f>IF(BilanzB!AZ116&lt;&gt;"",BilanzB!AZ116,IF(BilanzB!BA116&lt;&gt;"",BilanzB!AZ116,""))</f>
        <v/>
      </c>
      <c r="J15" s="437" t="str">
        <f>IF(BilanzB!AZ116&lt;&gt;"",BilanzB!BA116,IF(BilanzB!BA116&lt;&gt;"",BilanzB!BA116,""))</f>
        <v/>
      </c>
    </row>
    <row r="16" spans="1:10" x14ac:dyDescent="0.25">
      <c r="A16" s="434" t="str">
        <f>IF(BilanzB!BA17&lt;&gt;"",BilanzB!A17,IF(BilanzB!AZ17&lt;&gt;"",BilanzB!A17,""))</f>
        <v/>
      </c>
      <c r="B16" s="435"/>
      <c r="C16" s="435" t="str">
        <f>IF(BilanzB!BA17&lt;&gt;"",BilanzB!C17,IF(BilanzB!AZ17&lt;&gt;"",BilanzB!C17,""))</f>
        <v/>
      </c>
      <c r="D16" s="436" t="str">
        <f>IF(BilanzB!AZ17&lt;&gt;"",BilanzB!AZ17,IF(BilanzB!BA17&lt;&gt;"",BilanzB!AZ17,""))</f>
        <v/>
      </c>
      <c r="E16" s="437" t="str">
        <f>IF(BilanzB!AZ17&lt;&gt;"",BilanzB!BA17,IF(BilanzB!BA17&lt;&gt;"",BilanzB!BA17,""))</f>
        <v/>
      </c>
      <c r="F16" s="434" t="str">
        <f>IF(BilanzB!BA117&lt;&gt;"",BilanzB!A117,IF(BilanzB!AZ117&lt;&gt;"",BilanzB!A117,""))</f>
        <v/>
      </c>
      <c r="G16" s="435"/>
      <c r="H16" s="435" t="str">
        <f>IF(BilanzB!BA117&lt;&gt;"",BilanzB!C117,IF(BilanzB!AZ117&lt;&gt;"",BilanzB!C117,""))</f>
        <v/>
      </c>
      <c r="I16" s="436" t="str">
        <f>IF(BilanzB!AZ117&lt;&gt;"",BilanzB!AZ117,IF(BilanzB!BA117&lt;&gt;"",BilanzB!AZ117,""))</f>
        <v/>
      </c>
      <c r="J16" s="437" t="str">
        <f>IF(BilanzB!AZ117&lt;&gt;"",BilanzB!BA117,IF(BilanzB!BA117&lt;&gt;"",BilanzB!BA117,""))</f>
        <v/>
      </c>
    </row>
    <row r="17" spans="1:10" x14ac:dyDescent="0.25">
      <c r="A17" s="434" t="str">
        <f>IF(BilanzB!BA18&lt;&gt;"",BilanzB!A18,IF(BilanzB!AZ18&lt;&gt;"",BilanzB!A18,""))</f>
        <v/>
      </c>
      <c r="B17" s="435"/>
      <c r="C17" s="435" t="str">
        <f>IF(BilanzB!BA18&lt;&gt;"",BilanzB!C18,IF(BilanzB!AZ18&lt;&gt;"",BilanzB!C18,""))</f>
        <v/>
      </c>
      <c r="D17" s="436" t="str">
        <f>IF(BilanzB!AZ18&lt;&gt;"",BilanzB!AZ18,IF(BilanzB!BA18&lt;&gt;"",BilanzB!AZ18,""))</f>
        <v/>
      </c>
      <c r="E17" s="437" t="str">
        <f>IF(BilanzB!AZ18&lt;&gt;"",BilanzB!BA18,IF(BilanzB!BA18&lt;&gt;"",BilanzB!BA18,""))</f>
        <v/>
      </c>
      <c r="F17" s="434" t="str">
        <f>IF(BilanzB!BA118&lt;&gt;"",BilanzB!A118,IF(BilanzB!AZ118&lt;&gt;"",BilanzB!A118,""))</f>
        <v/>
      </c>
      <c r="G17" s="435"/>
      <c r="H17" s="435" t="str">
        <f>IF(BilanzB!BA118&lt;&gt;"",BilanzB!C118,IF(BilanzB!AZ118&lt;&gt;"",BilanzB!C118,""))</f>
        <v/>
      </c>
      <c r="I17" s="436" t="str">
        <f>IF(BilanzB!AZ118&lt;&gt;"",BilanzB!AZ118,IF(BilanzB!BA118&lt;&gt;"",BilanzB!AZ118,""))</f>
        <v/>
      </c>
      <c r="J17" s="437" t="str">
        <f>IF(BilanzB!AZ118&lt;&gt;"",BilanzB!BA118,IF(BilanzB!BA118&lt;&gt;"",BilanzB!BA118,""))</f>
        <v/>
      </c>
    </row>
    <row r="18" spans="1:10" x14ac:dyDescent="0.25">
      <c r="A18" s="434" t="str">
        <f>IF(BilanzB!BA19&lt;&gt;"",BilanzB!A19,IF(BilanzB!AZ19&lt;&gt;"",BilanzB!A19,""))</f>
        <v/>
      </c>
      <c r="B18" s="435"/>
      <c r="C18" s="435" t="str">
        <f>IF(BilanzB!BA19&lt;&gt;"",BilanzB!C19,IF(BilanzB!AZ19&lt;&gt;"",BilanzB!C19,""))</f>
        <v/>
      </c>
      <c r="D18" s="436" t="str">
        <f>IF(BilanzB!AZ19&lt;&gt;"",BilanzB!AZ19,IF(BilanzB!BA19&lt;&gt;"",BilanzB!AZ19,""))</f>
        <v/>
      </c>
      <c r="E18" s="437" t="str">
        <f>IF(BilanzB!AZ19&lt;&gt;"",BilanzB!BA19,IF(BilanzB!BA19&lt;&gt;"",BilanzB!BA19,""))</f>
        <v/>
      </c>
      <c r="F18" s="434" t="str">
        <f>IF(BilanzB!BA119&lt;&gt;"",BilanzB!A119,IF(BilanzB!AZ119&lt;&gt;"",BilanzB!A119,""))</f>
        <v/>
      </c>
      <c r="G18" s="435"/>
      <c r="H18" s="435" t="str">
        <f>IF(BilanzB!BA119&lt;&gt;"",BilanzB!C119,IF(BilanzB!AZ119&lt;&gt;"",BilanzB!C119,""))</f>
        <v/>
      </c>
      <c r="I18" s="436" t="str">
        <f>IF(BilanzB!AZ119&lt;&gt;"",BilanzB!AZ119,IF(BilanzB!BA119&lt;&gt;"",BilanzB!AZ119,""))</f>
        <v/>
      </c>
      <c r="J18" s="437" t="str">
        <f>IF(BilanzB!AZ119&lt;&gt;"",BilanzB!BA119,IF(BilanzB!BA119&lt;&gt;"",BilanzB!BA119,""))</f>
        <v/>
      </c>
    </row>
    <row r="19" spans="1:10" x14ac:dyDescent="0.25">
      <c r="A19" s="434" t="str">
        <f>IF(BilanzB!BA20&lt;&gt;"",BilanzB!A20,IF(BilanzB!AZ20&lt;&gt;"",BilanzB!A20,""))</f>
        <v/>
      </c>
      <c r="B19" s="435"/>
      <c r="C19" s="435" t="str">
        <f>IF(BilanzB!BA20&lt;&gt;"",BilanzB!C20,IF(BilanzB!AZ20&lt;&gt;"",BilanzB!C20,""))</f>
        <v/>
      </c>
      <c r="D19" s="436" t="str">
        <f>IF(BilanzB!AZ20&lt;&gt;"",BilanzB!AZ20,IF(BilanzB!BA20&lt;&gt;"",BilanzB!AZ20,""))</f>
        <v/>
      </c>
      <c r="E19" s="437" t="str">
        <f>IF(BilanzB!AZ20&lt;&gt;"",BilanzB!BA20,IF(BilanzB!BA20&lt;&gt;"",BilanzB!BA20,""))</f>
        <v/>
      </c>
      <c r="F19" s="434" t="str">
        <f>IF(BilanzB!BA120&lt;&gt;"",BilanzB!A120,IF(BilanzB!AZ120&lt;&gt;"",BilanzB!A120,""))</f>
        <v/>
      </c>
      <c r="G19" s="435"/>
      <c r="H19" s="435" t="str">
        <f>IF(BilanzB!BA120&lt;&gt;"",BilanzB!C120,IF(BilanzB!AZ120&lt;&gt;"",BilanzB!C120,""))</f>
        <v/>
      </c>
      <c r="I19" s="436" t="str">
        <f>IF(BilanzB!AZ120&lt;&gt;"",BilanzB!AZ120,IF(BilanzB!BA120&lt;&gt;"",BilanzB!AZ120,""))</f>
        <v/>
      </c>
      <c r="J19" s="437" t="str">
        <f>IF(BilanzB!AZ120&lt;&gt;"",BilanzB!BA120,IF(BilanzB!BA120&lt;&gt;"",BilanzB!BA120,""))</f>
        <v/>
      </c>
    </row>
    <row r="20" spans="1:10" ht="15.75" thickBot="1" x14ac:dyDescent="0.3">
      <c r="A20" s="1492" t="s">
        <v>130</v>
      </c>
      <c r="B20" s="1493"/>
      <c r="C20" s="1494"/>
      <c r="D20" s="436" t="str">
        <f>IF(BilanzB!AZ18&lt;&gt;"",BilanzB!AZ18,IF(BilanzB!BA18&lt;&gt;"",BilanzB!AZ18,""))</f>
        <v/>
      </c>
      <c r="E20" s="437" t="str">
        <f>IF(BilanzB!AZ18&lt;&gt;"",BilanzB!BA18,IF(BilanzB!BA18&lt;&gt;"",BilanzB!BA18,""))</f>
        <v/>
      </c>
      <c r="F20" s="1474" t="s">
        <v>130</v>
      </c>
      <c r="G20" s="1475"/>
      <c r="H20" s="1476"/>
      <c r="I20" s="453"/>
      <c r="J20" s="439"/>
    </row>
    <row r="21" spans="1:10" x14ac:dyDescent="0.25">
      <c r="A21" s="434" t="str">
        <f>IF(BilanzB!AZ22&lt;&gt;"",BilanzB!A22,IF(BilanzB!BA22&lt;&gt;"",BilanzB!A22,""))</f>
        <v/>
      </c>
      <c r="B21" s="440" t="str">
        <f>IF(BilanzB!AZ22&lt;&gt;"",":",IF(BilanzB!BA22&lt;&gt;"",":",""))</f>
        <v/>
      </c>
      <c r="C21" s="435" t="str">
        <f>IF(BilanzB!AZ22&lt;&gt;"",BilanzB!C22,IF(BilanzB!BA22&lt;&gt;"",BilanzB!C22,""))</f>
        <v/>
      </c>
      <c r="D21" s="436" t="str">
        <f>IF(BilanzB!AZ22&lt;&gt;"",BilanzB!AZ22,IF(BilanzB!BA22&lt;&gt;"",BilanzB!AZ22,""))</f>
        <v/>
      </c>
      <c r="E21" s="437" t="str">
        <f>IF(BilanzB!AZ22&lt;&gt;"",BilanzB!BA22,IF(BilanzB!BA22&lt;&gt;"",BilanzB!BA22,""))</f>
        <v/>
      </c>
      <c r="F21" s="434" t="str">
        <f>IF(BilanzB!AZ122&lt;&gt;"",BilanzB!A122,IF(BilanzB!BA122&lt;&gt;"",BilanzB!A122,""))</f>
        <v/>
      </c>
      <c r="G21" s="440" t="str">
        <f>IF(BilanzB!AZ122&lt;&gt;"",":",IF(BilanzB!BA122&lt;&gt;"",":",""))</f>
        <v/>
      </c>
      <c r="H21" s="435" t="str">
        <f>IF(BilanzB!AZ122&lt;&gt;"",BilanzB!C122,IF(BilanzB!BA122&lt;&gt;"",BilanzB!C122,""))</f>
        <v/>
      </c>
      <c r="I21" s="436" t="str">
        <f>IF(BilanzB!AZ122&lt;&gt;"",BilanzB!AZ122,IF(BilanzB!BA122&lt;&gt;"",BilanzB!AZ122,""))</f>
        <v/>
      </c>
      <c r="J21" s="437" t="str">
        <f>IF(BilanzB!AZ122&lt;&gt;"",BilanzB!BA122,IF(BilanzB!BA122&lt;&gt;"",BilanzB!BA122,""))</f>
        <v/>
      </c>
    </row>
    <row r="22" spans="1:10" x14ac:dyDescent="0.25">
      <c r="A22" s="434" t="str">
        <f>IF(BilanzB!AZ23&lt;&gt;"",BilanzB!A23,IF(BilanzB!BA23&lt;&gt;"",BilanzB!A23,""))</f>
        <v/>
      </c>
      <c r="B22" s="440" t="str">
        <f>IF(BilanzB!AZ23&lt;&gt;"",":",IF(BilanzB!BA23&lt;&gt;"",":",""))</f>
        <v/>
      </c>
      <c r="C22" s="435" t="str">
        <f>IF(BilanzB!AZ23&lt;&gt;"",BilanzB!C23,IF(BilanzB!BA23&lt;&gt;"",BilanzB!C23,""))</f>
        <v/>
      </c>
      <c r="D22" s="436" t="str">
        <f>IF(BilanzB!AZ23&lt;&gt;"",BilanzB!AZ23,IF(BilanzB!BA23&lt;&gt;"",BilanzB!AZ23,""))</f>
        <v/>
      </c>
      <c r="E22" s="437" t="str">
        <f>IF(BilanzB!AZ23&lt;&gt;"",BilanzB!BA23,IF(BilanzB!BA23&lt;&gt;"",BilanzB!BA23,""))</f>
        <v/>
      </c>
      <c r="F22" s="434" t="str">
        <f>IF(BilanzB!AZ123&lt;&gt;"",BilanzB!A123,IF(BilanzB!BA123&lt;&gt;"",BilanzB!A123,""))</f>
        <v/>
      </c>
      <c r="G22" s="440" t="str">
        <f>IF(BilanzB!AZ123&lt;&gt;"",":",IF(BilanzB!BA123&lt;&gt;"",":",""))</f>
        <v/>
      </c>
      <c r="H22" s="435" t="str">
        <f>IF(BilanzB!AZ123&lt;&gt;"",BilanzB!C123,IF(BilanzB!BA123&lt;&gt;"",BilanzB!C123,""))</f>
        <v/>
      </c>
      <c r="I22" s="436" t="str">
        <f>IF(BilanzB!AZ123&lt;&gt;"",BilanzB!AZ123,IF(BilanzB!BA123&lt;&gt;"",BilanzB!AZ123,""))</f>
        <v/>
      </c>
      <c r="J22" s="437" t="str">
        <f>IF(BilanzB!AZ123&lt;&gt;"",BilanzB!BA123,IF(BilanzB!BA123&lt;&gt;"",BilanzB!BA123,""))</f>
        <v/>
      </c>
    </row>
    <row r="23" spans="1:10" x14ac:dyDescent="0.25">
      <c r="A23" s="434" t="str">
        <f>IF(BilanzB!AZ24&lt;&gt;"",BilanzB!A24,IF(BilanzB!BA24&lt;&gt;"",BilanzB!A24,""))</f>
        <v/>
      </c>
      <c r="B23" s="440" t="str">
        <f>IF(BilanzB!AZ24&lt;&gt;"",":",IF(BilanzB!BA24&lt;&gt;"",":",""))</f>
        <v/>
      </c>
      <c r="C23" s="435" t="str">
        <f>IF(BilanzB!AZ24&lt;&gt;"",BilanzB!C24,IF(BilanzB!BA24&lt;&gt;"",BilanzB!C24,""))</f>
        <v/>
      </c>
      <c r="D23" s="436" t="str">
        <f>IF(BilanzB!AZ24&lt;&gt;"",BilanzB!AZ24,IF(BilanzB!BA24&lt;&gt;"",BilanzB!AZ24,""))</f>
        <v/>
      </c>
      <c r="E23" s="437" t="str">
        <f>IF(BilanzB!AZ24&lt;&gt;"",BilanzB!BA24,IF(BilanzB!BA24&lt;&gt;"",BilanzB!BA24,""))</f>
        <v/>
      </c>
      <c r="F23" s="434" t="str">
        <f>IF(BilanzB!AZ124&lt;&gt;"",BilanzB!A124,IF(BilanzB!BA124&lt;&gt;"",BilanzB!A124,""))</f>
        <v/>
      </c>
      <c r="G23" s="440" t="str">
        <f>IF(BilanzB!AZ124&lt;&gt;"",":",IF(BilanzB!BA124&lt;&gt;"",":",""))</f>
        <v/>
      </c>
      <c r="H23" s="435" t="str">
        <f>IF(BilanzB!AZ124&lt;&gt;"",BilanzB!C124,IF(BilanzB!BA124&lt;&gt;"",BilanzB!C124,""))</f>
        <v/>
      </c>
      <c r="I23" s="436" t="str">
        <f>IF(BilanzB!AZ124&lt;&gt;"",BilanzB!AZ124,IF(BilanzB!BA124&lt;&gt;"",BilanzB!AZ124,""))</f>
        <v/>
      </c>
      <c r="J23" s="437" t="str">
        <f>IF(BilanzB!AZ124&lt;&gt;"",BilanzB!BA124,IF(BilanzB!BA124&lt;&gt;"",BilanzB!BA124,""))</f>
        <v/>
      </c>
    </row>
    <row r="24" spans="1:10" x14ac:dyDescent="0.25">
      <c r="A24" s="434" t="str">
        <f>IF(BilanzB!AZ25&lt;&gt;"",BilanzB!A25,IF(BilanzB!BA25&lt;&gt;"",BilanzB!A25,""))</f>
        <v/>
      </c>
      <c r="B24" s="440" t="str">
        <f>IF(BilanzB!AZ25&lt;&gt;"",":",IF(BilanzB!BA25&lt;&gt;"",":",""))</f>
        <v/>
      </c>
      <c r="C24" s="435" t="str">
        <f>IF(BilanzB!AZ25&lt;&gt;"",BilanzB!C25,IF(BilanzB!BA25&lt;&gt;"",BilanzB!C25,""))</f>
        <v/>
      </c>
      <c r="D24" s="436" t="str">
        <f>IF(BilanzB!AZ25&lt;&gt;"",BilanzB!AZ25,IF(BilanzB!BA25&lt;&gt;"",BilanzB!AZ25,""))</f>
        <v/>
      </c>
      <c r="E24" s="437" t="str">
        <f>IF(BilanzB!AZ25&lt;&gt;"",BilanzB!BA25,IF(BilanzB!BA25&lt;&gt;"",BilanzB!BA25,""))</f>
        <v/>
      </c>
      <c r="F24" s="434" t="str">
        <f>IF(BilanzB!AZ125&lt;&gt;"",BilanzB!A125,IF(BilanzB!BA125&lt;&gt;"",BilanzB!A125,""))</f>
        <v/>
      </c>
      <c r="G24" s="440" t="str">
        <f>IF(BilanzB!AZ125&lt;&gt;"",":",IF(BilanzB!BA125&lt;&gt;"",":",""))</f>
        <v/>
      </c>
      <c r="H24" s="435" t="str">
        <f>IF(BilanzB!AZ125&lt;&gt;"",BilanzB!C125,IF(BilanzB!BA125&lt;&gt;"",BilanzB!C125,""))</f>
        <v/>
      </c>
      <c r="I24" s="436" t="str">
        <f>IF(BilanzB!AZ125&lt;&gt;"",BilanzB!AZ125,IF(BilanzB!BA125&lt;&gt;"",BilanzB!AZ125,""))</f>
        <v/>
      </c>
      <c r="J24" s="437" t="str">
        <f>IF(BilanzB!AZ125&lt;&gt;"",BilanzB!BA125,IF(BilanzB!BA125&lt;&gt;"",BilanzB!BA125,""))</f>
        <v/>
      </c>
    </row>
    <row r="25" spans="1:10" x14ac:dyDescent="0.25">
      <c r="A25" s="434" t="str">
        <f>IF(BilanzB!AZ26&lt;&gt;"",BilanzB!A26,IF(BilanzB!BA26&lt;&gt;"",BilanzB!A26,""))</f>
        <v/>
      </c>
      <c r="B25" s="440" t="str">
        <f>IF(BilanzB!AZ26&lt;&gt;"",":",IF(BilanzB!BA26&lt;&gt;"",":",""))</f>
        <v/>
      </c>
      <c r="C25" s="435" t="str">
        <f>IF(BilanzB!AZ26&lt;&gt;"",BilanzB!C26,IF(BilanzB!BA26&lt;&gt;"",BilanzB!C26,""))</f>
        <v/>
      </c>
      <c r="D25" s="436" t="str">
        <f>IF(BilanzB!AZ26&lt;&gt;"",BilanzB!AZ26,IF(BilanzB!BA26&lt;&gt;"",BilanzB!AZ26,""))</f>
        <v/>
      </c>
      <c r="E25" s="437" t="str">
        <f>IF(BilanzB!AZ26&lt;&gt;"",BilanzB!BA26,IF(BilanzB!BA26&lt;&gt;"",BilanzB!BA26,""))</f>
        <v/>
      </c>
      <c r="F25" s="434" t="str">
        <f>IF(BilanzB!AZ126&lt;&gt;"",BilanzB!A126,IF(BilanzB!BA126&lt;&gt;"",BilanzB!A126,""))</f>
        <v/>
      </c>
      <c r="G25" s="440" t="str">
        <f>IF(BilanzB!AZ126&lt;&gt;"",":",IF(BilanzB!BA126&lt;&gt;"",":",""))</f>
        <v/>
      </c>
      <c r="H25" s="435" t="str">
        <f>IF(BilanzB!AZ126&lt;&gt;"",BilanzB!C126,IF(BilanzB!BA126&lt;&gt;"",BilanzB!C126,""))</f>
        <v/>
      </c>
      <c r="I25" s="436" t="str">
        <f>IF(BilanzB!AZ126&lt;&gt;"",BilanzB!AZ126,IF(BilanzB!BA126&lt;&gt;"",BilanzB!AZ126,""))</f>
        <v/>
      </c>
      <c r="J25" s="437" t="str">
        <f>IF(BilanzB!AZ126&lt;&gt;"",BilanzB!BA126,IF(BilanzB!BA126&lt;&gt;"",BilanzB!BA126,""))</f>
        <v/>
      </c>
    </row>
    <row r="26" spans="1:10" x14ac:dyDescent="0.25">
      <c r="A26" s="434" t="str">
        <f>IF(BilanzB!AZ27&lt;&gt;"",BilanzB!A27,IF(BilanzB!BA27&lt;&gt;"",BilanzB!A27,""))</f>
        <v/>
      </c>
      <c r="B26" s="440" t="str">
        <f>IF(BilanzB!AZ27&lt;&gt;"",":",IF(BilanzB!BA27&lt;&gt;"",":",""))</f>
        <v/>
      </c>
      <c r="C26" s="435" t="str">
        <f>IF(BilanzB!AZ27&lt;&gt;"",BilanzB!C27,IF(BilanzB!BA27&lt;&gt;"",BilanzB!C27,""))</f>
        <v/>
      </c>
      <c r="D26" s="436" t="str">
        <f>IF(BilanzB!AZ27&lt;&gt;"",BilanzB!AZ27,IF(BilanzB!BA27&lt;&gt;"",BilanzB!AZ27,""))</f>
        <v/>
      </c>
      <c r="E26" s="437" t="str">
        <f>IF(BilanzB!AZ27&lt;&gt;"",BilanzB!BA27,IF(BilanzB!BA27&lt;&gt;"",BilanzB!BA27,""))</f>
        <v/>
      </c>
      <c r="F26" s="434" t="str">
        <f>IF(BilanzB!AZ127&lt;&gt;"",BilanzB!A127,IF(BilanzB!BA127&lt;&gt;"",BilanzB!A127,""))</f>
        <v/>
      </c>
      <c r="G26" s="440" t="str">
        <f>IF(BilanzB!AZ127&lt;&gt;"",":",IF(BilanzB!BA127&lt;&gt;"",":",""))</f>
        <v/>
      </c>
      <c r="H26" s="435" t="str">
        <f>IF(BilanzB!AZ127&lt;&gt;"",BilanzB!C127,IF(BilanzB!BA127&lt;&gt;"",BilanzB!C127,""))</f>
        <v/>
      </c>
      <c r="I26" s="436" t="str">
        <f>IF(BilanzB!AZ127&lt;&gt;"",BilanzB!AZ127,IF(BilanzB!BA127&lt;&gt;"",BilanzB!AZ127,""))</f>
        <v/>
      </c>
      <c r="J26" s="437" t="str">
        <f>IF(BilanzB!AZ127&lt;&gt;"",BilanzB!BA127,IF(BilanzB!BA127&lt;&gt;"",BilanzB!BA127,""))</f>
        <v/>
      </c>
    </row>
    <row r="27" spans="1:10" x14ac:dyDescent="0.25">
      <c r="A27" s="434" t="str">
        <f>IF(BilanzB!AZ28&lt;&gt;"",BilanzB!A28,IF(BilanzB!BA28&lt;&gt;"",BilanzB!A28,""))</f>
        <v/>
      </c>
      <c r="B27" s="440" t="str">
        <f>IF(BilanzB!AZ28&lt;&gt;"",":",IF(BilanzB!BA28&lt;&gt;"",":",""))</f>
        <v/>
      </c>
      <c r="C27" s="435" t="str">
        <f>IF(BilanzB!AZ28&lt;&gt;"",BilanzB!C28,IF(BilanzB!BA28&lt;&gt;"",BilanzB!C28,""))</f>
        <v/>
      </c>
      <c r="D27" s="436" t="str">
        <f>IF(BilanzB!AZ28&lt;&gt;"",BilanzB!AZ28,IF(BilanzB!BA28&lt;&gt;"",BilanzB!AZ28,""))</f>
        <v/>
      </c>
      <c r="E27" s="437" t="str">
        <f>IF(BilanzB!AZ28&lt;&gt;"",BilanzB!BA28,IF(BilanzB!BA28&lt;&gt;"",BilanzB!BA28,""))</f>
        <v/>
      </c>
      <c r="F27" s="434" t="str">
        <f>IF(BilanzB!AZ128&lt;&gt;"",BilanzB!A128,IF(BilanzB!BA128&lt;&gt;"",BilanzB!A128,""))</f>
        <v/>
      </c>
      <c r="G27" s="440" t="str">
        <f>IF(BilanzB!AZ128&lt;&gt;"",":",IF(BilanzB!BA128&lt;&gt;"",":",""))</f>
        <v/>
      </c>
      <c r="H27" s="435" t="str">
        <f>IF(BilanzB!AZ128&lt;&gt;"",BilanzB!C128,IF(BilanzB!BA128&lt;&gt;"",BilanzB!C128,""))</f>
        <v/>
      </c>
      <c r="I27" s="436" t="str">
        <f>IF(BilanzB!AZ128&lt;&gt;"",BilanzB!AZ128,IF(BilanzB!BA128&lt;&gt;"",BilanzB!AZ128,""))</f>
        <v/>
      </c>
      <c r="J27" s="437" t="str">
        <f>IF(BilanzB!AZ128&lt;&gt;"",BilanzB!BA128,IF(BilanzB!BA128&lt;&gt;"",BilanzB!BA128,""))</f>
        <v/>
      </c>
    </row>
    <row r="28" spans="1:10" x14ac:dyDescent="0.25">
      <c r="A28" s="434" t="str">
        <f>IF(BilanzB!AZ29&lt;&gt;"",BilanzB!A29,IF(BilanzB!BA29&lt;&gt;"",BilanzB!A29,""))</f>
        <v/>
      </c>
      <c r="B28" s="440" t="str">
        <f>IF(BilanzB!AZ29&lt;&gt;"",":",IF(BilanzB!BA29&lt;&gt;"",":",""))</f>
        <v/>
      </c>
      <c r="C28" s="435" t="str">
        <f>IF(BilanzB!AZ29&lt;&gt;"",BilanzB!C29,IF(BilanzB!BA29&lt;&gt;"",BilanzB!C29,""))</f>
        <v/>
      </c>
      <c r="D28" s="436" t="str">
        <f>IF(BilanzB!AZ29&lt;&gt;"",BilanzB!AZ29,IF(BilanzB!BA29&lt;&gt;"",BilanzB!AZ29,""))</f>
        <v/>
      </c>
      <c r="E28" s="437" t="str">
        <f>IF(BilanzB!AZ29&lt;&gt;"",BilanzB!BA29,IF(BilanzB!BA29&lt;&gt;"",BilanzB!BA29,""))</f>
        <v/>
      </c>
      <c r="F28" s="434" t="str">
        <f>IF(BilanzB!AZ129&lt;&gt;"",BilanzB!A129,IF(BilanzB!BA129&lt;&gt;"",BilanzB!A129,""))</f>
        <v/>
      </c>
      <c r="G28" s="440" t="str">
        <f>IF(BilanzB!AZ129&lt;&gt;"",":",IF(BilanzB!BA129&lt;&gt;"",":",""))</f>
        <v/>
      </c>
      <c r="H28" s="435" t="str">
        <f>IF(BilanzB!AZ129&lt;&gt;"",BilanzB!C129,IF(BilanzB!BA129&lt;&gt;"",BilanzB!C129,""))</f>
        <v/>
      </c>
      <c r="I28" s="436" t="str">
        <f>IF(BilanzB!AZ129&lt;&gt;"",BilanzB!AZ129,IF(BilanzB!BA129&lt;&gt;"",BilanzB!AZ129,""))</f>
        <v/>
      </c>
      <c r="J28" s="437" t="str">
        <f>IF(BilanzB!AZ129&lt;&gt;"",BilanzB!BA129,IF(BilanzB!BA129&lt;&gt;"",BilanzB!BA129,""))</f>
        <v/>
      </c>
    </row>
    <row r="29" spans="1:10" x14ac:dyDescent="0.25">
      <c r="A29" s="434" t="str">
        <f>IF(BilanzB!AZ30&lt;&gt;"",BilanzB!A30,IF(BilanzB!BA30&lt;&gt;"",BilanzB!A30,""))</f>
        <v/>
      </c>
      <c r="B29" s="440" t="str">
        <f>IF(BilanzB!AZ30&lt;&gt;"",":",IF(BilanzB!BA30&lt;&gt;"",":",""))</f>
        <v/>
      </c>
      <c r="C29" s="435" t="str">
        <f>IF(BilanzB!AZ30&lt;&gt;"",BilanzB!C30,IF(BilanzB!BA30&lt;&gt;"",BilanzB!C30,""))</f>
        <v/>
      </c>
      <c r="D29" s="436" t="str">
        <f>IF(BilanzB!AZ30&lt;&gt;"",BilanzB!AZ30,IF(BilanzB!BA30&lt;&gt;"",BilanzB!AZ30,""))</f>
        <v/>
      </c>
      <c r="E29" s="437" t="str">
        <f>IF(BilanzB!AZ30&lt;&gt;"",BilanzB!BA30,IF(BilanzB!BA30&lt;&gt;"",BilanzB!BA30,""))</f>
        <v/>
      </c>
      <c r="F29" s="434" t="str">
        <f>IF(BilanzB!AZ130&lt;&gt;"",BilanzB!A130,IF(BilanzB!BA130&lt;&gt;"",BilanzB!A130,""))</f>
        <v/>
      </c>
      <c r="G29" s="440" t="str">
        <f>IF(BilanzB!AZ130&lt;&gt;"",":",IF(BilanzB!BA130&lt;&gt;"",":",""))</f>
        <v/>
      </c>
      <c r="H29" s="435" t="str">
        <f>IF(BilanzB!AZ130&lt;&gt;"",BilanzB!C130,IF(BilanzB!BA130&lt;&gt;"",BilanzB!C130,""))</f>
        <v/>
      </c>
      <c r="I29" s="436" t="str">
        <f>IF(BilanzB!AZ130&lt;&gt;"",BilanzB!AZ130,IF(BilanzB!BA130&lt;&gt;"",BilanzB!AZ130,""))</f>
        <v/>
      </c>
      <c r="J29" s="437" t="str">
        <f>IF(BilanzB!AZ130&lt;&gt;"",BilanzB!BA130,IF(BilanzB!BA130&lt;&gt;"",BilanzB!BA130,""))</f>
        <v/>
      </c>
    </row>
    <row r="30" spans="1:10" x14ac:dyDescent="0.25">
      <c r="A30" s="434" t="str">
        <f>IF(BilanzB!AZ31&lt;&gt;"",BilanzB!A31,IF(BilanzB!BA31&lt;&gt;"",BilanzB!A31,""))</f>
        <v/>
      </c>
      <c r="B30" s="440" t="str">
        <f>IF(BilanzB!AZ31&lt;&gt;"",":",IF(BilanzB!BA31&lt;&gt;"",":",""))</f>
        <v/>
      </c>
      <c r="C30" s="435" t="str">
        <f>IF(BilanzB!AZ31&lt;&gt;"",BilanzB!C31,IF(BilanzB!BA31&lt;&gt;"",BilanzB!C31,""))</f>
        <v/>
      </c>
      <c r="D30" s="436" t="str">
        <f>IF(BilanzB!AZ31&lt;&gt;"",BilanzB!AZ31,IF(BilanzB!BA31&lt;&gt;"",BilanzB!AZ31,""))</f>
        <v/>
      </c>
      <c r="E30" s="437" t="str">
        <f>IF(BilanzB!AZ31&lt;&gt;"",BilanzB!BA31,IF(BilanzB!BA31&lt;&gt;"",BilanzB!BA31,""))</f>
        <v/>
      </c>
      <c r="F30" s="434" t="str">
        <f>IF(BilanzB!AZ131&lt;&gt;"",BilanzB!A131,IF(BilanzB!BA131&lt;&gt;"",BilanzB!A131,""))</f>
        <v/>
      </c>
      <c r="G30" s="440" t="str">
        <f>IF(BilanzB!AZ131&lt;&gt;"",":",IF(BilanzB!BA131&lt;&gt;"",":",""))</f>
        <v/>
      </c>
      <c r="H30" s="435" t="str">
        <f>IF(BilanzB!AZ131&lt;&gt;"",BilanzB!C131,IF(BilanzB!BA131&lt;&gt;"",BilanzB!C131,""))</f>
        <v/>
      </c>
      <c r="I30" s="436" t="str">
        <f>IF(BilanzB!AZ131&lt;&gt;"",BilanzB!AZ131,IF(BilanzB!BA131&lt;&gt;"",BilanzB!AZ131,""))</f>
        <v/>
      </c>
      <c r="J30" s="437" t="str">
        <f>IF(BilanzB!AZ131&lt;&gt;"",BilanzB!BA131,IF(BilanzB!BA131&lt;&gt;"",BilanzB!BA131,""))</f>
        <v/>
      </c>
    </row>
    <row r="31" spans="1:10" x14ac:dyDescent="0.25">
      <c r="A31" s="434" t="str">
        <f>IF(BilanzB!AZ32&lt;&gt;"",BilanzB!A32,IF(BilanzB!BA32&lt;&gt;"",BilanzB!A32,""))</f>
        <v/>
      </c>
      <c r="B31" s="440" t="str">
        <f>IF(BilanzB!AZ32&lt;&gt;"",":",IF(BilanzB!BA32&lt;&gt;"",":",""))</f>
        <v/>
      </c>
      <c r="C31" s="435" t="str">
        <f>IF(BilanzB!AZ32&lt;&gt;"",BilanzB!C32,IF(BilanzB!BA32&lt;&gt;"",BilanzB!C32,""))</f>
        <v/>
      </c>
      <c r="D31" s="436" t="str">
        <f>IF(BilanzB!AZ32&lt;&gt;"",BilanzB!AZ32,IF(BilanzB!BA32&lt;&gt;"",BilanzB!AZ32,""))</f>
        <v/>
      </c>
      <c r="E31" s="437" t="str">
        <f>IF(BilanzB!AZ32&lt;&gt;"",BilanzB!BA32,IF(BilanzB!BA32&lt;&gt;"",BilanzB!BA32,""))</f>
        <v/>
      </c>
      <c r="F31" s="434" t="str">
        <f>IF(BilanzB!AZ132&lt;&gt;"",BilanzB!A132,IF(BilanzB!BA132&lt;&gt;"",BilanzB!A132,""))</f>
        <v/>
      </c>
      <c r="G31" s="440" t="str">
        <f>IF(BilanzB!AZ132&lt;&gt;"",":",IF(BilanzB!BA132&lt;&gt;"",":",""))</f>
        <v/>
      </c>
      <c r="H31" s="435" t="str">
        <f>IF(BilanzB!AZ132&lt;&gt;"",BilanzB!C132,IF(BilanzB!BA132&lt;&gt;"",BilanzB!C132,""))</f>
        <v/>
      </c>
      <c r="I31" s="436" t="str">
        <f>IF(BilanzB!AZ132&lt;&gt;"",BilanzB!AZ132,IF(BilanzB!BA132&lt;&gt;"",BilanzB!AZ132,""))</f>
        <v/>
      </c>
      <c r="J31" s="437" t="str">
        <f>IF(BilanzB!AZ132&lt;&gt;"",BilanzB!BA132,IF(BilanzB!BA132&lt;&gt;"",BilanzB!BA132,""))</f>
        <v/>
      </c>
    </row>
    <row r="32" spans="1:10" x14ac:dyDescent="0.25">
      <c r="A32" s="434" t="str">
        <f>IF(BilanzB!AZ33&lt;&gt;"",BilanzB!A33,IF(BilanzB!BA33&lt;&gt;"",BilanzB!A33,""))</f>
        <v/>
      </c>
      <c r="B32" s="440" t="str">
        <f>IF(BilanzB!AZ33&lt;&gt;"",":",IF(BilanzB!BA33&lt;&gt;"",":",""))</f>
        <v/>
      </c>
      <c r="C32" s="435" t="str">
        <f>IF(BilanzB!AZ33&lt;&gt;"",BilanzB!C33,IF(BilanzB!BA33&lt;&gt;"",BilanzB!C33,""))</f>
        <v/>
      </c>
      <c r="D32" s="436" t="str">
        <f>IF(BilanzB!AZ33&lt;&gt;"",BilanzB!AZ33,IF(BilanzB!BA33&lt;&gt;"",BilanzB!AZ33,""))</f>
        <v/>
      </c>
      <c r="E32" s="437" t="str">
        <f>IF(BilanzB!AZ33&lt;&gt;"",BilanzB!BA33,IF(BilanzB!BA33&lt;&gt;"",BilanzB!BA33,""))</f>
        <v/>
      </c>
      <c r="F32" s="434" t="str">
        <f>IF(BilanzB!AZ133&lt;&gt;"",BilanzB!A133,IF(BilanzB!BA133&lt;&gt;"",BilanzB!A133,""))</f>
        <v/>
      </c>
      <c r="G32" s="440" t="str">
        <f>IF(BilanzB!AZ133&lt;&gt;"",":",IF(BilanzB!BA133&lt;&gt;"",":",""))</f>
        <v/>
      </c>
      <c r="H32" s="435" t="str">
        <f>IF(BilanzB!AZ133&lt;&gt;"",BilanzB!C133,IF(BilanzB!BA133&lt;&gt;"",BilanzB!C133,""))</f>
        <v/>
      </c>
      <c r="I32" s="436" t="str">
        <f>IF(BilanzB!AZ133&lt;&gt;"",BilanzB!AZ133,IF(BilanzB!BA133&lt;&gt;"",BilanzB!AZ133,""))</f>
        <v/>
      </c>
      <c r="J32" s="437" t="str">
        <f>IF(BilanzB!AZ133&lt;&gt;"",BilanzB!BA133,IF(BilanzB!BA133&lt;&gt;"",BilanzB!BA133,""))</f>
        <v/>
      </c>
    </row>
    <row r="33" spans="1:10" x14ac:dyDescent="0.25">
      <c r="A33" s="434" t="str">
        <f>IF(BilanzB!AZ34&lt;&gt;"",BilanzB!A34,IF(BilanzB!BA34&lt;&gt;"",BilanzB!A34,""))</f>
        <v/>
      </c>
      <c r="B33" s="440" t="str">
        <f>IF(BilanzB!AZ34&lt;&gt;"",":",IF(BilanzB!BA34&lt;&gt;"",":",""))</f>
        <v/>
      </c>
      <c r="C33" s="435" t="str">
        <f>IF(BilanzB!AZ34&lt;&gt;"",BilanzB!C34,IF(BilanzB!BA34&lt;&gt;"",BilanzB!C34,""))</f>
        <v/>
      </c>
      <c r="D33" s="436" t="str">
        <f>IF(BilanzB!AZ34&lt;&gt;"",BilanzB!AZ34,IF(BilanzB!BA34&lt;&gt;"",BilanzB!AZ34,""))</f>
        <v/>
      </c>
      <c r="E33" s="437" t="str">
        <f>IF(BilanzB!AZ34&lt;&gt;"",BilanzB!BA34,IF(BilanzB!BA34&lt;&gt;"",BilanzB!BA34,""))</f>
        <v/>
      </c>
      <c r="F33" s="434" t="str">
        <f>IF(BilanzB!AZ134&lt;&gt;"",BilanzB!A134,IF(BilanzB!BA134&lt;&gt;"",BilanzB!A134,""))</f>
        <v/>
      </c>
      <c r="G33" s="440" t="str">
        <f>IF(BilanzB!AZ134&lt;&gt;"",":",IF(BilanzB!BA134&lt;&gt;"",":",""))</f>
        <v/>
      </c>
      <c r="H33" s="435" t="str">
        <f>IF(BilanzB!AZ134&lt;&gt;"",BilanzB!C134,IF(BilanzB!BA134&lt;&gt;"",BilanzB!C134,""))</f>
        <v/>
      </c>
      <c r="I33" s="436" t="str">
        <f>IF(BilanzB!AZ134&lt;&gt;"",BilanzB!AZ134,IF(BilanzB!BA134&lt;&gt;"",BilanzB!AZ134,""))</f>
        <v/>
      </c>
      <c r="J33" s="437" t="str">
        <f>IF(BilanzB!AZ134&lt;&gt;"",BilanzB!BA134,IF(BilanzB!BA134&lt;&gt;"",BilanzB!BA134,""))</f>
        <v/>
      </c>
    </row>
    <row r="34" spans="1:10" x14ac:dyDescent="0.25">
      <c r="A34" s="434" t="str">
        <f>IF(BilanzB!AZ35&lt;&gt;"",BilanzB!A35,IF(BilanzB!BA35&lt;&gt;"",BilanzB!A35,""))</f>
        <v/>
      </c>
      <c r="B34" s="440" t="str">
        <f>IF(BilanzB!AZ35&lt;&gt;"",":",IF(BilanzB!BA35&lt;&gt;"",":",""))</f>
        <v/>
      </c>
      <c r="C34" s="435" t="str">
        <f>IF(BilanzB!AZ35&lt;&gt;"",BilanzB!C35,IF(BilanzB!BA35&lt;&gt;"",BilanzB!C35,""))</f>
        <v/>
      </c>
      <c r="D34" s="436" t="str">
        <f>IF(BilanzB!AZ35&lt;&gt;"",BilanzB!AZ35,IF(BilanzB!BA35&lt;&gt;"",BilanzB!AZ35,""))</f>
        <v/>
      </c>
      <c r="E34" s="437" t="str">
        <f>IF(BilanzB!AZ35&lt;&gt;"",BilanzB!BA35,IF(BilanzB!BA35&lt;&gt;"",BilanzB!BA35,""))</f>
        <v/>
      </c>
      <c r="F34" s="434" t="str">
        <f>IF(BilanzB!AZ135&lt;&gt;"",BilanzB!A135,IF(BilanzB!BA135&lt;&gt;"",BilanzB!A135,""))</f>
        <v/>
      </c>
      <c r="G34" s="440" t="str">
        <f>IF(BilanzB!AZ135&lt;&gt;"",":",IF(BilanzB!BA135&lt;&gt;"",":",""))</f>
        <v/>
      </c>
      <c r="H34" s="435" t="str">
        <f>IF(BilanzB!AZ135&lt;&gt;"",BilanzB!C135,IF(BilanzB!BA135&lt;&gt;"",BilanzB!C135,""))</f>
        <v/>
      </c>
      <c r="I34" s="436" t="str">
        <f>IF(BilanzB!AZ135&lt;&gt;"",BilanzB!AZ135,IF(BilanzB!BA135&lt;&gt;"",BilanzB!AZ135,""))</f>
        <v/>
      </c>
      <c r="J34" s="437" t="str">
        <f>IF(BilanzB!AZ135&lt;&gt;"",BilanzB!BA135,IF(BilanzB!BA135&lt;&gt;"",BilanzB!BA135,""))</f>
        <v/>
      </c>
    </row>
    <row r="35" spans="1:10" x14ac:dyDescent="0.25">
      <c r="A35" s="434" t="str">
        <f>IF(BilanzB!AZ36&lt;&gt;"",BilanzB!A36,IF(BilanzB!BA36&lt;&gt;"",BilanzB!A36,""))</f>
        <v/>
      </c>
      <c r="B35" s="440" t="str">
        <f>IF(BilanzB!AZ36&lt;&gt;"",":",IF(BilanzB!BA36&lt;&gt;"",":",""))</f>
        <v/>
      </c>
      <c r="C35" s="435" t="str">
        <f>IF(BilanzB!AZ36&lt;&gt;"",BilanzB!C36,IF(BilanzB!BA36&lt;&gt;"",BilanzB!C36,""))</f>
        <v/>
      </c>
      <c r="D35" s="436" t="str">
        <f>IF(BilanzB!AZ36&lt;&gt;"",BilanzB!AZ36,IF(BilanzB!BA36&lt;&gt;"",BilanzB!AZ36,""))</f>
        <v/>
      </c>
      <c r="E35" s="437" t="str">
        <f>IF(BilanzB!AZ36&lt;&gt;"",BilanzB!BA36,IF(BilanzB!BA36&lt;&gt;"",BilanzB!BA36,""))</f>
        <v/>
      </c>
      <c r="F35" s="434" t="str">
        <f>IF(BilanzB!AZ136&lt;&gt;"",BilanzB!A136,IF(BilanzB!BA136&lt;&gt;"",BilanzB!A136,""))</f>
        <v/>
      </c>
      <c r="G35" s="440" t="str">
        <f>IF(BilanzB!AZ136&lt;&gt;"",":",IF(BilanzB!BA136&lt;&gt;"",":",""))</f>
        <v/>
      </c>
      <c r="H35" s="435" t="str">
        <f>IF(BilanzB!AZ136&lt;&gt;"",BilanzB!C136,IF(BilanzB!BA136&lt;&gt;"",BilanzB!C136,""))</f>
        <v/>
      </c>
      <c r="I35" s="436" t="str">
        <f>IF(BilanzB!AZ136&lt;&gt;"",BilanzB!AZ136,IF(BilanzB!BA136&lt;&gt;"",BilanzB!AZ136,""))</f>
        <v/>
      </c>
      <c r="J35" s="437" t="str">
        <f>IF(BilanzB!AZ136&lt;&gt;"",BilanzB!BA136,IF(BilanzB!BA136&lt;&gt;"",BilanzB!BA136,""))</f>
        <v/>
      </c>
    </row>
    <row r="36" spans="1:10" ht="15" customHeight="1" x14ac:dyDescent="0.25">
      <c r="A36" s="434" t="str">
        <f>IF(BilanzB!AZ37&lt;&gt;"",BilanzB!A37,IF(BilanzB!BA37&lt;&gt;"",BilanzB!A37,""))</f>
        <v/>
      </c>
      <c r="B36" s="440" t="str">
        <f>IF(BilanzB!AZ37&lt;&gt;"",":",IF(BilanzB!BA37&lt;&gt;"",":",""))</f>
        <v/>
      </c>
      <c r="C36" s="435" t="str">
        <f>IF(BilanzB!AZ37&lt;&gt;"",BilanzB!C37,IF(BilanzB!BA37&lt;&gt;"",BilanzB!C37,""))</f>
        <v/>
      </c>
      <c r="D36" s="436" t="str">
        <f>IF(BilanzB!AZ37&lt;&gt;"",BilanzB!AZ37,IF(BilanzB!BA37&lt;&gt;"",BilanzB!AZ37,""))</f>
        <v/>
      </c>
      <c r="E36" s="437" t="str">
        <f>IF(BilanzB!AZ37&lt;&gt;"",BilanzB!BA37,IF(BilanzB!BA37&lt;&gt;"",BilanzB!BA37,""))</f>
        <v/>
      </c>
      <c r="F36" s="434" t="str">
        <f>IF(BilanzB!AZ137&lt;&gt;"",BilanzB!A137,IF(BilanzB!BA137&lt;&gt;"",BilanzB!A137,""))</f>
        <v/>
      </c>
      <c r="G36" s="440" t="str">
        <f>IF(BilanzB!AZ137&lt;&gt;"",":",IF(BilanzB!BA137&lt;&gt;"",":",""))</f>
        <v/>
      </c>
      <c r="H36" s="435" t="str">
        <f>IF(BilanzB!AZ137&lt;&gt;"",BilanzB!C137,IF(BilanzB!BA137&lt;&gt;"",BilanzB!C137,""))</f>
        <v/>
      </c>
      <c r="I36" s="436" t="str">
        <f>IF(BilanzB!AZ137&lt;&gt;"",BilanzB!AZ137,IF(BilanzB!BA137&lt;&gt;"",BilanzB!AZ137,""))</f>
        <v/>
      </c>
      <c r="J36" s="437" t="str">
        <f>IF(BilanzB!AZ137&lt;&gt;"",BilanzB!BA137,IF(BilanzB!BA137&lt;&gt;"",BilanzB!BA137,""))</f>
        <v/>
      </c>
    </row>
    <row r="37" spans="1:10" ht="15" customHeight="1" x14ac:dyDescent="0.25">
      <c r="A37" s="434" t="str">
        <f>IF(BilanzB!AZ38&lt;&gt;"",BilanzB!A38,IF(BilanzB!BA38&lt;&gt;"",BilanzB!A38,""))</f>
        <v/>
      </c>
      <c r="B37" s="440" t="str">
        <f>IF(BilanzB!AZ38&lt;&gt;"",":",IF(BilanzB!BA38&lt;&gt;"",":",""))</f>
        <v/>
      </c>
      <c r="C37" s="435" t="str">
        <f>IF(BilanzB!AZ38&lt;&gt;"",BilanzB!C38,IF(BilanzB!BA38&lt;&gt;"",BilanzB!C38,""))</f>
        <v/>
      </c>
      <c r="D37" s="436" t="str">
        <f>IF(BilanzB!AZ38&lt;&gt;"",BilanzB!AZ38,IF(BilanzB!BA38&lt;&gt;"",BilanzB!AZ38,""))</f>
        <v/>
      </c>
      <c r="E37" s="437" t="str">
        <f>IF(BilanzB!AZ38&lt;&gt;"",BilanzB!BA38,IF(BilanzB!BA38&lt;&gt;"",BilanzB!BA38,""))</f>
        <v/>
      </c>
      <c r="F37" s="434" t="str">
        <f>IF(BilanzB!AZ138&lt;&gt;"",BilanzB!A138,IF(BilanzB!BA138&lt;&gt;"",BilanzB!A138,""))</f>
        <v/>
      </c>
      <c r="G37" s="440" t="str">
        <f>IF(BilanzB!AZ138&lt;&gt;"",":",IF(BilanzB!BA138&lt;&gt;"",":",""))</f>
        <v/>
      </c>
      <c r="H37" s="435" t="str">
        <f>IF(BilanzB!AZ138&lt;&gt;"",BilanzB!C138,IF(BilanzB!BA138&lt;&gt;"",BilanzB!C138,""))</f>
        <v/>
      </c>
      <c r="I37" s="436" t="str">
        <f>IF(BilanzB!AZ138&lt;&gt;"",BilanzB!AZ138,IF(BilanzB!BA138&lt;&gt;"",BilanzB!AZ138,""))</f>
        <v/>
      </c>
      <c r="J37" s="437" t="str">
        <f>IF(BilanzB!AZ138&lt;&gt;"",BilanzB!BA138,IF(BilanzB!BA138&lt;&gt;"",BilanzB!BA138,""))</f>
        <v/>
      </c>
    </row>
    <row r="38" spans="1:10" ht="15" customHeight="1" x14ac:dyDescent="0.25">
      <c r="A38" s="434" t="str">
        <f>IF(BilanzB!AZ39&lt;&gt;"",BilanzB!A39,IF(BilanzB!BA39&lt;&gt;"",BilanzB!A39,""))</f>
        <v/>
      </c>
      <c r="B38" s="440" t="str">
        <f>IF(BilanzB!AZ39&lt;&gt;"",":",IF(BilanzB!BA39&lt;&gt;"",":",""))</f>
        <v/>
      </c>
      <c r="C38" s="435" t="str">
        <f>IF(BilanzB!AZ39&lt;&gt;"",BilanzB!C39,IF(BilanzB!BA39&lt;&gt;"",BilanzB!C39,""))</f>
        <v/>
      </c>
      <c r="D38" s="436" t="str">
        <f>IF(BilanzB!AZ39&lt;&gt;"",BilanzB!AZ39,IF(BilanzB!BA39&lt;&gt;"",BilanzB!AZ39,""))</f>
        <v/>
      </c>
      <c r="E38" s="437" t="str">
        <f>IF(BilanzB!AZ39&lt;&gt;"",BilanzB!BA39,IF(BilanzB!BA39&lt;&gt;"",BilanzB!BA39,""))</f>
        <v/>
      </c>
      <c r="F38" s="434" t="str">
        <f>IF(BilanzB!AZ139&lt;&gt;"",BilanzB!A139,IF(BilanzB!BA139&lt;&gt;"",BilanzB!A139,""))</f>
        <v/>
      </c>
      <c r="G38" s="440" t="str">
        <f>IF(BilanzB!AZ139&lt;&gt;"",":",IF(BilanzB!BA139&lt;&gt;"",":",""))</f>
        <v/>
      </c>
      <c r="H38" s="435" t="str">
        <f>IF(BilanzB!AZ139&lt;&gt;"",BilanzB!C139,IF(BilanzB!BA139&lt;&gt;"",BilanzB!C139,""))</f>
        <v/>
      </c>
      <c r="I38" s="436" t="str">
        <f>IF(BilanzB!AZ139&lt;&gt;"",BilanzB!AZ139,IF(BilanzB!BA139&lt;&gt;"",BilanzB!AZ139,""))</f>
        <v/>
      </c>
      <c r="J38" s="437" t="str">
        <f>IF(BilanzB!AZ139&lt;&gt;"",BilanzB!BA139,IF(BilanzB!BA139&lt;&gt;"",BilanzB!BA139,""))</f>
        <v/>
      </c>
    </row>
    <row r="39" spans="1:10" ht="15" customHeight="1" x14ac:dyDescent="0.25">
      <c r="A39" s="434" t="str">
        <f>IF(BilanzB!AZ40&lt;&gt;"",BilanzB!A40,IF(BilanzB!BA40&lt;&gt;"",BilanzB!A40,""))</f>
        <v/>
      </c>
      <c r="B39" s="440" t="str">
        <f>IF(BilanzB!AZ40&lt;&gt;"",":",IF(BilanzB!BA40&lt;&gt;"",":",""))</f>
        <v/>
      </c>
      <c r="C39" s="435" t="str">
        <f>IF(BilanzB!AZ40&lt;&gt;"",BilanzB!C40,IF(BilanzB!BA40&lt;&gt;"",BilanzB!C40,""))</f>
        <v/>
      </c>
      <c r="D39" s="436" t="str">
        <f>IF(BilanzB!AZ40&lt;&gt;"",BilanzB!AZ40,IF(BilanzB!BA40&lt;&gt;"",BilanzB!AZ40,""))</f>
        <v/>
      </c>
      <c r="E39" s="437" t="str">
        <f>IF(BilanzB!AZ40&lt;&gt;"",BilanzB!BA40,IF(BilanzB!BA40&lt;&gt;"",BilanzB!BA40,""))</f>
        <v/>
      </c>
      <c r="F39" s="434" t="str">
        <f>IF(BilanzB!AZ140&lt;&gt;"",BilanzB!A140,IF(BilanzB!BA140&lt;&gt;"",BilanzB!A140,""))</f>
        <v/>
      </c>
      <c r="G39" s="440" t="str">
        <f>IF(BilanzB!AZ140&lt;&gt;"",":",IF(BilanzB!BA140&lt;&gt;"",":",""))</f>
        <v/>
      </c>
      <c r="H39" s="435" t="str">
        <f>IF(BilanzB!AZ140&lt;&gt;"",BilanzB!C140,IF(BilanzB!BA140&lt;&gt;"",BilanzB!C140,""))</f>
        <v/>
      </c>
      <c r="I39" s="436" t="str">
        <f>IF(BilanzB!AZ140&lt;&gt;"",BilanzB!AZ140,IF(BilanzB!BA140&lt;&gt;"",BilanzB!AZ140,""))</f>
        <v/>
      </c>
      <c r="J39" s="437" t="str">
        <f>IF(BilanzB!AZ140&lt;&gt;"",BilanzB!BA140,IF(BilanzB!BA140&lt;&gt;"",BilanzB!BA140,""))</f>
        <v/>
      </c>
    </row>
    <row r="40" spans="1:10" ht="15" customHeight="1" x14ac:dyDescent="0.25">
      <c r="A40" s="434" t="str">
        <f>IF(BilanzB!AZ41&lt;&gt;"",BilanzB!A41,IF(BilanzB!BA41&lt;&gt;"",BilanzB!A41,""))</f>
        <v/>
      </c>
      <c r="B40" s="440" t="str">
        <f>IF(BilanzB!AZ41&lt;&gt;"",":",IF(BilanzB!BA41&lt;&gt;"",":",""))</f>
        <v/>
      </c>
      <c r="C40" s="435" t="str">
        <f>IF(BilanzB!AZ41&lt;&gt;"",BilanzB!C41,IF(BilanzB!BA41&lt;&gt;"",BilanzB!C41,""))</f>
        <v/>
      </c>
      <c r="D40" s="436" t="str">
        <f>IF(BilanzB!AZ41&lt;&gt;"",BilanzB!AZ41,IF(BilanzB!BA41&lt;&gt;"",BilanzB!AZ41,""))</f>
        <v/>
      </c>
      <c r="E40" s="437" t="str">
        <f>IF(BilanzB!AZ41&lt;&gt;"",BilanzB!BA41,IF(BilanzB!BA41&lt;&gt;"",BilanzB!BA41,""))</f>
        <v/>
      </c>
      <c r="F40" s="434" t="str">
        <f>IF(BilanzB!AZ141&lt;&gt;"",BilanzB!A141,IF(BilanzB!BA141&lt;&gt;"",BilanzB!A141,""))</f>
        <v/>
      </c>
      <c r="G40" s="440" t="str">
        <f>IF(BilanzB!AZ141&lt;&gt;"",":",IF(BilanzB!BA141&lt;&gt;"",":",""))</f>
        <v/>
      </c>
      <c r="H40" s="435" t="str">
        <f>IF(BilanzB!AZ141&lt;&gt;"",BilanzB!C141,IF(BilanzB!BA141&lt;&gt;"",BilanzB!C141,""))</f>
        <v/>
      </c>
      <c r="I40" s="436" t="str">
        <f>IF(BilanzB!AZ141&lt;&gt;"",BilanzB!AZ141,IF(BilanzB!BA141&lt;&gt;"",BilanzB!AZ141,""))</f>
        <v/>
      </c>
      <c r="J40" s="437" t="str">
        <f>IF(BilanzB!AZ141&lt;&gt;"",BilanzB!BA141,IF(BilanzB!BA141&lt;&gt;"",BilanzB!BA141,""))</f>
        <v/>
      </c>
    </row>
    <row r="41" spans="1:10" ht="15" customHeight="1" x14ac:dyDescent="0.25">
      <c r="A41" s="434" t="str">
        <f>IF(BilanzB!AZ42&lt;&gt;"",BilanzB!A42,IF(BilanzB!BA42&lt;&gt;"",BilanzB!A42,""))</f>
        <v/>
      </c>
      <c r="B41" s="440" t="str">
        <f>IF(BilanzB!AZ42&lt;&gt;"",":",IF(BilanzB!BA42&lt;&gt;"",":",""))</f>
        <v/>
      </c>
      <c r="C41" s="435" t="str">
        <f>IF(BilanzB!AZ42&lt;&gt;"",BilanzB!C42,IF(BilanzB!BA42&lt;&gt;"",BilanzB!C42,""))</f>
        <v/>
      </c>
      <c r="D41" s="436" t="str">
        <f>IF(BilanzB!AZ42&lt;&gt;"",BilanzB!AZ42,IF(BilanzB!BA42&lt;&gt;"",BilanzB!AZ42,""))</f>
        <v/>
      </c>
      <c r="E41" s="437" t="str">
        <f>IF(BilanzB!AZ42&lt;&gt;"",BilanzB!BA42,IF(BilanzB!BA42&lt;&gt;"",BilanzB!BA42,""))</f>
        <v/>
      </c>
      <c r="F41" s="434" t="str">
        <f>IF(BilanzB!AZ142&lt;&gt;"",BilanzB!A142,IF(BilanzB!BA142&lt;&gt;"",BilanzB!A142,""))</f>
        <v/>
      </c>
      <c r="G41" s="440" t="str">
        <f>IF(BilanzB!AZ142&lt;&gt;"",":",IF(BilanzB!BA142&lt;&gt;"",":",""))</f>
        <v/>
      </c>
      <c r="H41" s="435" t="str">
        <f>IF(BilanzB!AZ142&lt;&gt;"",BilanzB!C142,IF(BilanzB!BA142&lt;&gt;"",BilanzB!C142,""))</f>
        <v/>
      </c>
      <c r="I41" s="436" t="str">
        <f>IF(BilanzB!AZ142&lt;&gt;"",BilanzB!AZ142,IF(BilanzB!BA142&lt;&gt;"",BilanzB!AZ142,""))</f>
        <v/>
      </c>
      <c r="J41" s="437" t="str">
        <f>IF(BilanzB!AZ142&lt;&gt;"",BilanzB!BA142,IF(BilanzB!BA142&lt;&gt;"",BilanzB!BA142,""))</f>
        <v/>
      </c>
    </row>
    <row r="42" spans="1:10" x14ac:dyDescent="0.25">
      <c r="A42" s="434" t="str">
        <f>IF(BilanzB!AZ43&lt;&gt;"",BilanzB!A43,IF(BilanzB!BA43&lt;&gt;"",BilanzB!A43,""))</f>
        <v/>
      </c>
      <c r="B42" s="440" t="str">
        <f>IF(BilanzB!AZ43&lt;&gt;"",":",IF(BilanzB!BA43&lt;&gt;"",":",""))</f>
        <v/>
      </c>
      <c r="C42" s="435" t="str">
        <f>IF(BilanzB!AZ43&lt;&gt;"",BilanzB!C43,IF(BilanzB!BA43&lt;&gt;"",BilanzB!C43,""))</f>
        <v/>
      </c>
      <c r="D42" s="436" t="str">
        <f>IF(BilanzB!AZ43&lt;&gt;"",BilanzB!AZ43,IF(BilanzB!BA43&lt;&gt;"",BilanzB!AZ43,""))</f>
        <v/>
      </c>
      <c r="E42" s="437" t="str">
        <f>IF(BilanzB!AZ43&lt;&gt;"",BilanzB!BA43,IF(BilanzB!BA43&lt;&gt;"",BilanzB!BA43,""))</f>
        <v/>
      </c>
      <c r="F42" s="434" t="str">
        <f>IF(BilanzB!AZ143&lt;&gt;"",BilanzB!A143,IF(BilanzB!BA143&lt;&gt;"",BilanzB!A143,""))</f>
        <v/>
      </c>
      <c r="G42" s="440" t="str">
        <f>IF(BilanzB!AZ143&lt;&gt;"",":",IF(BilanzB!BA143&lt;&gt;"",":",""))</f>
        <v/>
      </c>
      <c r="H42" s="435" t="str">
        <f>IF(BilanzB!AZ143&lt;&gt;"",BilanzB!C143,IF(BilanzB!BA143&lt;&gt;"",BilanzB!C143,""))</f>
        <v/>
      </c>
      <c r="I42" s="436" t="str">
        <f>IF(BilanzB!AZ143&lt;&gt;"",BilanzB!AZ143,IF(BilanzB!BA143&lt;&gt;"",BilanzB!AZ143,""))</f>
        <v/>
      </c>
      <c r="J42" s="437" t="str">
        <f>IF(BilanzB!AZ143&lt;&gt;"",BilanzB!BA143,IF(BilanzB!BA143&lt;&gt;"",BilanzB!BA143,""))</f>
        <v/>
      </c>
    </row>
    <row r="43" spans="1:10" ht="15" customHeight="1" x14ac:dyDescent="0.25">
      <c r="A43" s="434" t="str">
        <f>IF(BilanzB!AZ44&lt;&gt;"",BilanzB!A44,IF(BilanzB!BA44&lt;&gt;"",BilanzB!A44,""))</f>
        <v/>
      </c>
      <c r="B43" s="440" t="str">
        <f>IF(BilanzB!AZ44&lt;&gt;"",":",IF(BilanzB!BA44&lt;&gt;"",":",""))</f>
        <v/>
      </c>
      <c r="C43" s="435" t="str">
        <f>IF(BilanzB!AZ44&lt;&gt;"",BilanzB!C44,IF(BilanzB!BA44&lt;&gt;"",BilanzB!C44,""))</f>
        <v/>
      </c>
      <c r="D43" s="436" t="str">
        <f>IF(BilanzB!AZ44&lt;&gt;"",BilanzB!AZ44,IF(BilanzB!BA44&lt;&gt;"",BilanzB!AZ44,""))</f>
        <v/>
      </c>
      <c r="E43" s="437" t="str">
        <f>IF(BilanzB!AZ44&lt;&gt;"",BilanzB!BA44,IF(BilanzB!BA44&lt;&gt;"",BilanzB!BA44,""))</f>
        <v/>
      </c>
      <c r="F43" s="434" t="str">
        <f>IF(BilanzB!AZ144&lt;&gt;"",BilanzB!A144,IF(BilanzB!BA144&lt;&gt;"",BilanzB!A144,""))</f>
        <v/>
      </c>
      <c r="G43" s="440" t="str">
        <f>IF(BilanzB!AZ144&lt;&gt;"",":",IF(BilanzB!BA144&lt;&gt;"",":",""))</f>
        <v/>
      </c>
      <c r="H43" s="435" t="str">
        <f>IF(BilanzB!AZ144&lt;&gt;"",BilanzB!C144,IF(BilanzB!BA144&lt;&gt;"",BilanzB!C144,""))</f>
        <v/>
      </c>
      <c r="I43" s="436" t="str">
        <f>IF(BilanzB!AZ144&lt;&gt;"",BilanzB!AZ144,IF(BilanzB!BA144&lt;&gt;"",BilanzB!AZ144,""))</f>
        <v/>
      </c>
      <c r="J43" s="437" t="str">
        <f>IF(BilanzB!AZ144&lt;&gt;"",BilanzB!BA144,IF(BilanzB!BA144&lt;&gt;"",BilanzB!BA144,""))</f>
        <v/>
      </c>
    </row>
    <row r="44" spans="1:10" ht="15" customHeight="1" x14ac:dyDescent="0.25">
      <c r="A44" s="434" t="str">
        <f>IF(BilanzB!AZ45&lt;&gt;"",BilanzB!A45,IF(BilanzB!BA45&lt;&gt;"",BilanzB!A45,""))</f>
        <v/>
      </c>
      <c r="B44" s="440" t="str">
        <f>IF(BilanzB!AZ45&lt;&gt;"",":",IF(BilanzB!BA45&lt;&gt;"",":",""))</f>
        <v/>
      </c>
      <c r="C44" s="435" t="str">
        <f>IF(BilanzB!AZ45&lt;&gt;"",BilanzB!C45,IF(BilanzB!BA45&lt;&gt;"",BilanzB!C45,""))</f>
        <v/>
      </c>
      <c r="D44" s="436" t="str">
        <f>IF(BilanzB!AZ45&lt;&gt;"",BilanzB!AZ45,IF(BilanzB!BA45&lt;&gt;"",BilanzB!AZ45,""))</f>
        <v/>
      </c>
      <c r="E44" s="437" t="str">
        <f>IF(BilanzB!AZ45&lt;&gt;"",BilanzB!BA45,IF(BilanzB!BA45&lt;&gt;"",BilanzB!BA45,""))</f>
        <v/>
      </c>
      <c r="F44" s="434" t="str">
        <f>IF(BilanzB!AZ145&lt;&gt;"",BilanzB!A145,IF(BilanzB!BA145&lt;&gt;"",BilanzB!A145,""))</f>
        <v/>
      </c>
      <c r="G44" s="440" t="str">
        <f>IF(BilanzB!AZ145&lt;&gt;"",":",IF(BilanzB!BA145&lt;&gt;"",":",""))</f>
        <v/>
      </c>
      <c r="H44" s="435" t="str">
        <f>IF(BilanzB!AZ145&lt;&gt;"",BilanzB!C145,IF(BilanzB!BA145&lt;&gt;"",BilanzB!C145,""))</f>
        <v/>
      </c>
      <c r="I44" s="436" t="str">
        <f>IF(BilanzB!AZ145&lt;&gt;"",BilanzB!AZ145,IF(BilanzB!BA145&lt;&gt;"",BilanzB!AZ145,""))</f>
        <v/>
      </c>
      <c r="J44" s="437" t="str">
        <f>IF(BilanzB!AZ145&lt;&gt;"",BilanzB!BA145,IF(BilanzB!BA145&lt;&gt;"",BilanzB!BA145,""))</f>
        <v/>
      </c>
    </row>
    <row r="45" spans="1:10" ht="15" customHeight="1" x14ac:dyDescent="0.25">
      <c r="A45" s="434" t="str">
        <f>IF(BilanzB!AZ46&lt;&gt;"",BilanzB!A46,IF(BilanzB!BA46&lt;&gt;"",BilanzB!A46,""))</f>
        <v/>
      </c>
      <c r="B45" s="440" t="str">
        <f>IF(BilanzB!AZ46&lt;&gt;"",":",IF(BilanzB!BA46&lt;&gt;"",":",""))</f>
        <v/>
      </c>
      <c r="C45" s="435" t="str">
        <f>IF(BilanzB!AZ46&lt;&gt;"",BilanzB!C46,IF(BilanzB!BA46&lt;&gt;"",BilanzB!C46,""))</f>
        <v/>
      </c>
      <c r="D45" s="436" t="str">
        <f>IF(BilanzB!AZ46&lt;&gt;"",BilanzB!AZ46,IF(BilanzB!BA46&lt;&gt;"",BilanzB!AZ46,""))</f>
        <v/>
      </c>
      <c r="E45" s="437" t="str">
        <f>IF(BilanzB!AZ46&lt;&gt;"",BilanzB!BA46,IF(BilanzB!BA46&lt;&gt;"",BilanzB!BA46,""))</f>
        <v/>
      </c>
      <c r="F45" s="434" t="str">
        <f>IF(BilanzB!AZ146&lt;&gt;"",BilanzB!A146,IF(BilanzB!BA146&lt;&gt;"",BilanzB!A146,""))</f>
        <v/>
      </c>
      <c r="G45" s="440" t="str">
        <f>IF(BilanzB!AZ146&lt;&gt;"",":",IF(BilanzB!BA146&lt;&gt;"",":",""))</f>
        <v/>
      </c>
      <c r="H45" s="435" t="str">
        <f>IF(BilanzB!AZ146&lt;&gt;"",BilanzB!C146,IF(BilanzB!BA146&lt;&gt;"",BilanzB!C146,""))</f>
        <v/>
      </c>
      <c r="I45" s="436" t="str">
        <f>IF(BilanzB!AZ146&lt;&gt;"",BilanzB!AZ146,IF(BilanzB!BA146&lt;&gt;"",BilanzB!AZ146,""))</f>
        <v/>
      </c>
      <c r="J45" s="437" t="str">
        <f>IF(BilanzB!AZ146&lt;&gt;"",BilanzB!BA146,IF(BilanzB!BA146&lt;&gt;"",BilanzB!BA146,""))</f>
        <v/>
      </c>
    </row>
    <row r="46" spans="1:10" ht="15" customHeight="1" x14ac:dyDescent="0.25">
      <c r="A46" s="434" t="str">
        <f>IF(BilanzB!AZ47&lt;&gt;"",BilanzB!A47,IF(BilanzB!BA47&lt;&gt;"",BilanzB!A47,""))</f>
        <v/>
      </c>
      <c r="B46" s="440" t="str">
        <f>IF(BilanzB!AZ47&lt;&gt;"",":",IF(BilanzB!BA47&lt;&gt;"",":",""))</f>
        <v/>
      </c>
      <c r="C46" s="435" t="str">
        <f>IF(BilanzB!AZ47&lt;&gt;"",BilanzB!C47,IF(BilanzB!BA47&lt;&gt;"",BilanzB!C47,""))</f>
        <v/>
      </c>
      <c r="D46" s="436" t="str">
        <f>IF(BilanzB!AZ47&lt;&gt;"",BilanzB!AZ47,IF(BilanzB!BA47&lt;&gt;"",BilanzB!AZ47,""))</f>
        <v/>
      </c>
      <c r="E46" s="437" t="str">
        <f>IF(BilanzB!AZ47&lt;&gt;"",BilanzB!BA47,IF(BilanzB!BA47&lt;&gt;"",BilanzB!BA47,""))</f>
        <v/>
      </c>
      <c r="F46" s="434" t="str">
        <f>IF(BilanzB!AZ147&lt;&gt;"",BilanzB!A147,IF(BilanzB!BA147&lt;&gt;"",BilanzB!A147,""))</f>
        <v/>
      </c>
      <c r="G46" s="440" t="str">
        <f>IF(BilanzB!AZ147&lt;&gt;"",":",IF(BilanzB!BA147&lt;&gt;"",":",""))</f>
        <v/>
      </c>
      <c r="H46" s="435" t="str">
        <f>IF(BilanzB!AZ147&lt;&gt;"",BilanzB!C147,IF(BilanzB!BA147&lt;&gt;"",BilanzB!C147,""))</f>
        <v/>
      </c>
      <c r="I46" s="436" t="str">
        <f>IF(BilanzB!AZ147&lt;&gt;"",BilanzB!AZ147,IF(BilanzB!BA147&lt;&gt;"",BilanzB!AZ147,""))</f>
        <v/>
      </c>
      <c r="J46" s="437" t="str">
        <f>IF(BilanzB!AZ147&lt;&gt;"",BilanzB!BA147,IF(BilanzB!BA147&lt;&gt;"",BilanzB!BA147,""))</f>
        <v/>
      </c>
    </row>
    <row r="47" spans="1:10" ht="15" customHeight="1" x14ac:dyDescent="0.25">
      <c r="A47" s="434" t="str">
        <f>IF(BilanzB!AZ48&lt;&gt;"",BilanzB!A48,IF(BilanzB!BA48&lt;&gt;"",BilanzB!A48,""))</f>
        <v/>
      </c>
      <c r="B47" s="440" t="str">
        <f>IF(BilanzB!AZ48&lt;&gt;"",":",IF(BilanzB!BA48&lt;&gt;"",":",""))</f>
        <v/>
      </c>
      <c r="C47" s="435" t="str">
        <f>IF(BilanzB!AZ48&lt;&gt;"",BilanzB!C48,IF(BilanzB!BA48&lt;&gt;"",BilanzB!C48,""))</f>
        <v/>
      </c>
      <c r="D47" s="436" t="str">
        <f>IF(BilanzB!AZ48&lt;&gt;"",BilanzB!AZ48,IF(BilanzB!BA48&lt;&gt;"",BilanzB!AZ48,""))</f>
        <v/>
      </c>
      <c r="E47" s="437" t="str">
        <f>IF(BilanzB!AZ48&lt;&gt;"",BilanzB!BA48,IF(BilanzB!BA48&lt;&gt;"",BilanzB!BA48,""))</f>
        <v/>
      </c>
      <c r="F47" s="434" t="str">
        <f>IF(BilanzB!AZ148&lt;&gt;"",BilanzB!A148,IF(BilanzB!BA148&lt;&gt;"",BilanzB!A148,""))</f>
        <v/>
      </c>
      <c r="G47" s="440" t="str">
        <f>IF(BilanzB!AZ148&lt;&gt;"",":",IF(BilanzB!BA148&lt;&gt;"",":",""))</f>
        <v/>
      </c>
      <c r="H47" s="435" t="str">
        <f>IF(BilanzB!AZ148&lt;&gt;"",BilanzB!C148,IF(BilanzB!BA148&lt;&gt;"",BilanzB!C148,""))</f>
        <v/>
      </c>
      <c r="I47" s="436" t="str">
        <f>IF(BilanzB!AZ148&lt;&gt;"",BilanzB!AZ148,IF(BilanzB!BA148&lt;&gt;"",BilanzB!AZ148,""))</f>
        <v/>
      </c>
      <c r="J47" s="437" t="str">
        <f>IF(BilanzB!AZ148&lt;&gt;"",BilanzB!BA148,IF(BilanzB!BA148&lt;&gt;"",BilanzB!BA148,""))</f>
        <v/>
      </c>
    </row>
    <row r="48" spans="1:10" ht="15" customHeight="1" x14ac:dyDescent="0.25">
      <c r="A48" s="434" t="str">
        <f>IF(BilanzB!AZ49&lt;&gt;"",BilanzB!A49,IF(BilanzB!BA49&lt;&gt;"",BilanzB!A49,""))</f>
        <v/>
      </c>
      <c r="B48" s="440" t="str">
        <f>IF(BilanzB!AZ49&lt;&gt;"",":",IF(BilanzB!BA49&lt;&gt;"",":",""))</f>
        <v/>
      </c>
      <c r="C48" s="435" t="str">
        <f>IF(BilanzB!AZ49&lt;&gt;"",BilanzB!C49,IF(BilanzB!BA49&lt;&gt;"",BilanzB!C49,""))</f>
        <v/>
      </c>
      <c r="D48" s="436" t="str">
        <f>IF(BilanzB!AZ49&lt;&gt;"",BilanzB!AZ49,IF(BilanzB!BA49&lt;&gt;"",BilanzB!AZ49,""))</f>
        <v/>
      </c>
      <c r="E48" s="437" t="str">
        <f>IF(BilanzB!AZ49&lt;&gt;"",BilanzB!BA49,IF(BilanzB!BA49&lt;&gt;"",BilanzB!BA49,""))</f>
        <v/>
      </c>
      <c r="F48" s="434" t="str">
        <f>IF(BilanzB!AZ149&lt;&gt;"",BilanzB!A149,IF(BilanzB!BA149&lt;&gt;"",BilanzB!A149,""))</f>
        <v/>
      </c>
      <c r="G48" s="440" t="str">
        <f>IF(BilanzB!AZ149&lt;&gt;"",":",IF(BilanzB!BA149&lt;&gt;"",":",""))</f>
        <v/>
      </c>
      <c r="H48" s="435" t="str">
        <f>IF(BilanzB!AZ149&lt;&gt;"",BilanzB!C149,IF(BilanzB!BA149&lt;&gt;"",BilanzB!C149,""))</f>
        <v/>
      </c>
      <c r="I48" s="436" t="str">
        <f>IF(BilanzB!AZ149&lt;&gt;"",BilanzB!AZ149,IF(BilanzB!BA149&lt;&gt;"",BilanzB!AZ149,""))</f>
        <v/>
      </c>
      <c r="J48" s="437" t="str">
        <f>IF(BilanzB!AZ149&lt;&gt;"",BilanzB!BA149,IF(BilanzB!BA149&lt;&gt;"",BilanzB!BA149,""))</f>
        <v/>
      </c>
    </row>
    <row r="49" spans="1:10" ht="15.75" customHeight="1" thickBot="1" x14ac:dyDescent="0.3">
      <c r="A49" s="434" t="str">
        <f>IF(BilanzB!AZ50&lt;&gt;"",BilanzB!A50,IF(BilanzB!BA50&lt;&gt;"",BilanzB!A50,""))</f>
        <v/>
      </c>
      <c r="B49" s="440" t="str">
        <f>IF(BilanzB!AZ50&lt;&gt;"",":",IF(BilanzB!BA50&lt;&gt;"",":",""))</f>
        <v/>
      </c>
      <c r="C49" s="435" t="str">
        <f>IF(BilanzB!AZ50&lt;&gt;"",BilanzB!C50,IF(BilanzB!BA50&lt;&gt;"",BilanzB!C50,""))</f>
        <v/>
      </c>
      <c r="D49" s="436" t="str">
        <f>IF(BilanzB!AZ50&lt;&gt;"",BilanzB!AZ50,IF(BilanzB!BA50&lt;&gt;"",BilanzB!AZ50,""))</f>
        <v/>
      </c>
      <c r="E49" s="437" t="str">
        <f>IF(BilanzB!AZ50&lt;&gt;"",BilanzB!BA50,IF(BilanzB!BA50&lt;&gt;"",BilanzB!BA50,""))</f>
        <v/>
      </c>
      <c r="F49" s="434" t="str">
        <f>IF(BilanzB!AZ150&lt;&gt;"",BilanzB!A150,IF(BilanzB!BA150&lt;&gt;"",BilanzB!A150,""))</f>
        <v/>
      </c>
      <c r="G49" s="440" t="str">
        <f>IF(BilanzB!AZ150&lt;&gt;"",":",IF(BilanzB!BA150&lt;&gt;"",":",""))</f>
        <v/>
      </c>
      <c r="H49" s="435" t="str">
        <f>IF(BilanzB!AZ150&lt;&gt;"",BilanzB!C150,IF(BilanzB!BA150&lt;&gt;"",BilanzB!C150,""))</f>
        <v/>
      </c>
      <c r="I49" s="436" t="str">
        <f>IF(BilanzB!AZ150&lt;&gt;"",BilanzB!AZ150,IF(BilanzB!BA150&lt;&gt;"",BilanzB!AZ150,""))</f>
        <v/>
      </c>
      <c r="J49" s="437" t="str">
        <f>IF(BilanzB!AZ150&lt;&gt;"",BilanzB!BA150,IF(BilanzB!BA150&lt;&gt;"",BilanzB!BA150,""))</f>
        <v/>
      </c>
    </row>
    <row r="50" spans="1:10" ht="15.75" thickTop="1" x14ac:dyDescent="0.25">
      <c r="A50" s="1495" t="str">
        <f>BilanzB!A51</f>
        <v>STAWAG</v>
      </c>
      <c r="B50" s="1496"/>
      <c r="C50" s="1496"/>
      <c r="D50" s="1496"/>
      <c r="E50" s="1497"/>
      <c r="F50" s="1495" t="str">
        <f>BilanzB!A151</f>
        <v>Universitätsklinikum RWTH Aachen</v>
      </c>
      <c r="G50" s="1496"/>
      <c r="H50" s="1496"/>
      <c r="I50" s="1496"/>
      <c r="J50" s="1497"/>
    </row>
    <row r="51" spans="1:10" ht="15.75" thickBot="1" x14ac:dyDescent="0.3">
      <c r="A51" s="1474" t="s">
        <v>446</v>
      </c>
      <c r="B51" s="1475"/>
      <c r="C51" s="1475"/>
      <c r="D51" s="432" t="s">
        <v>460</v>
      </c>
      <c r="E51" s="433" t="s">
        <v>7</v>
      </c>
      <c r="F51" s="1498" t="s">
        <v>446</v>
      </c>
      <c r="G51" s="1475"/>
      <c r="H51" s="1475"/>
      <c r="I51" s="432" t="s">
        <v>460</v>
      </c>
      <c r="J51" s="433" t="s">
        <v>7</v>
      </c>
    </row>
    <row r="52" spans="1:10" x14ac:dyDescent="0.25">
      <c r="A52" s="434" t="str">
        <f>IF(BilanzB!BA55&lt;&gt;"",BilanzB!A55,IF(BilanzB!AZ55&lt;&gt;"",BilanzB!A55,""))</f>
        <v/>
      </c>
      <c r="B52" s="435"/>
      <c r="C52" s="435" t="str">
        <f>IF(BilanzB!BA55&lt;&gt;"",BilanzB!C55,IF(BilanzB!AZ55&lt;&gt;"",BilanzB!C55,""))</f>
        <v/>
      </c>
      <c r="D52" s="436" t="str">
        <f>IF(BilanzB!AZ55&lt;&gt;"",BilanzB!AZ55,IF(BilanzB!BA55&lt;&gt;"",BilanzB!AZ55,""))</f>
        <v/>
      </c>
      <c r="E52" s="437" t="str">
        <f>IF(BilanzB!AZ55&lt;&gt;"",BilanzB!BA55,IF(BilanzB!BA55&lt;&gt;"",BilanzB!BA55,""))</f>
        <v/>
      </c>
      <c r="F52" s="434" t="str">
        <f>IF(BilanzB!BF155&lt;&gt;"",BilanzB!F155,IF(BilanzB!BE155&lt;&gt;"",BilanzB!F155,""))</f>
        <v/>
      </c>
      <c r="G52" s="435"/>
      <c r="H52" s="435" t="str">
        <f>IF(BilanzB!BF155&lt;&gt;"",BilanzB!H155,IF(BilanzB!BE155&lt;&gt;"",BilanzB!H155,""))</f>
        <v/>
      </c>
      <c r="I52" s="436" t="str">
        <f>IF(BilanzB!BE155&lt;&gt;"",BilanzB!BE155,IF(BilanzB!BF155&lt;&gt;"",BilanzB!BE155,""))</f>
        <v/>
      </c>
      <c r="J52" s="437" t="str">
        <f>IF(BilanzB!BE155&lt;&gt;"",BilanzB!BF155,IF(BilanzB!BF155&lt;&gt;"",BilanzB!BF155,""))</f>
        <v/>
      </c>
    </row>
    <row r="53" spans="1:10" x14ac:dyDescent="0.25">
      <c r="A53" s="434" t="str">
        <f>IF(BilanzB!BA56&lt;&gt;"",BilanzB!A56,IF(BilanzB!AZ56&lt;&gt;"",BilanzB!A56,""))</f>
        <v/>
      </c>
      <c r="B53" s="435"/>
      <c r="C53" s="435" t="str">
        <f>IF(BilanzB!BA56&lt;&gt;"",BilanzB!C56,IF(BilanzB!AZ56&lt;&gt;"",BilanzB!C56,""))</f>
        <v/>
      </c>
      <c r="D53" s="436" t="str">
        <f>IF(BilanzB!AZ56&lt;&gt;"",BilanzB!AZ56,IF(BilanzB!BA56&lt;&gt;"",BilanzB!AZ56,""))</f>
        <v/>
      </c>
      <c r="E53" s="437" t="str">
        <f>IF(BilanzB!AZ56&lt;&gt;"",BilanzB!BA56,IF(BilanzB!BA56&lt;&gt;"",BilanzB!BA56,""))</f>
        <v/>
      </c>
      <c r="F53" s="434" t="str">
        <f>IF(BilanzB!BF156&lt;&gt;"",BilanzB!F156,IF(BilanzB!BE156&lt;&gt;"",BilanzB!F156,""))</f>
        <v/>
      </c>
      <c r="G53" s="435"/>
      <c r="H53" s="435" t="str">
        <f>IF(BilanzB!BF156&lt;&gt;"",BilanzB!H156,IF(BilanzB!BE156&lt;&gt;"",BilanzB!H156,""))</f>
        <v/>
      </c>
      <c r="I53" s="436" t="str">
        <f>IF(BilanzB!BE156&lt;&gt;"",BilanzB!BE156,IF(BilanzB!BF156&lt;&gt;"",BilanzB!BE156,""))</f>
        <v/>
      </c>
      <c r="J53" s="437" t="str">
        <f>IF(BilanzB!BE156&lt;&gt;"",BilanzB!BF156,IF(BilanzB!BF156&lt;&gt;"",BilanzB!BF156,""))</f>
        <v/>
      </c>
    </row>
    <row r="54" spans="1:10" x14ac:dyDescent="0.25">
      <c r="A54" s="434" t="str">
        <f>IF(BilanzB!BA57&lt;&gt;"",BilanzB!A57,IF(BilanzB!AZ57&lt;&gt;"",BilanzB!A57,""))</f>
        <v/>
      </c>
      <c r="B54" s="435"/>
      <c r="C54" s="435" t="str">
        <f>IF(BilanzB!BA57&lt;&gt;"",BilanzB!C57,IF(BilanzB!AZ57&lt;&gt;"",BilanzB!C57,""))</f>
        <v/>
      </c>
      <c r="D54" s="436" t="str">
        <f>IF(BilanzB!AZ57&lt;&gt;"",BilanzB!AZ57,IF(BilanzB!BA57&lt;&gt;"",BilanzB!AZ57,""))</f>
        <v/>
      </c>
      <c r="E54" s="437" t="str">
        <f>IF(BilanzB!AZ57&lt;&gt;"",BilanzB!BA57,IF(BilanzB!BA57&lt;&gt;"",BilanzB!BA57,""))</f>
        <v/>
      </c>
      <c r="F54" s="434" t="str">
        <f>IF(BilanzB!BF157&lt;&gt;"",BilanzB!F157,IF(BilanzB!BE157&lt;&gt;"",BilanzB!F157,""))</f>
        <v/>
      </c>
      <c r="G54" s="435"/>
      <c r="H54" s="435" t="str">
        <f>IF(BilanzB!BF157&lt;&gt;"",BilanzB!H157,IF(BilanzB!BE157&lt;&gt;"",BilanzB!H157,""))</f>
        <v/>
      </c>
      <c r="I54" s="436" t="str">
        <f>IF(BilanzB!BE157&lt;&gt;"",BilanzB!BE157,IF(BilanzB!BF157&lt;&gt;"",BilanzB!BE157,""))</f>
        <v/>
      </c>
      <c r="J54" s="437" t="str">
        <f>IF(BilanzB!BE157&lt;&gt;"",BilanzB!BF157,IF(BilanzB!BF157&lt;&gt;"",BilanzB!BF157,""))</f>
        <v/>
      </c>
    </row>
    <row r="55" spans="1:10" x14ac:dyDescent="0.25">
      <c r="A55" s="434" t="str">
        <f>IF(BilanzB!BA58&lt;&gt;"",BilanzB!A58,IF(BilanzB!AZ58&lt;&gt;"",BilanzB!A58,""))</f>
        <v/>
      </c>
      <c r="B55" s="435"/>
      <c r="C55" s="435" t="str">
        <f>IF(BilanzB!BA58&lt;&gt;"",BilanzB!C58,IF(BilanzB!AZ58&lt;&gt;"",BilanzB!C58,""))</f>
        <v/>
      </c>
      <c r="D55" s="436" t="str">
        <f>IF(BilanzB!AZ58&lt;&gt;"",BilanzB!AZ58,IF(BilanzB!BA58&lt;&gt;"",BilanzB!AZ58,""))</f>
        <v/>
      </c>
      <c r="E55" s="437" t="str">
        <f>IF(BilanzB!AZ58&lt;&gt;"",BilanzB!BA58,IF(BilanzB!BA58&lt;&gt;"",BilanzB!BA58,""))</f>
        <v/>
      </c>
      <c r="F55" s="434" t="str">
        <f>IF(BilanzB!BF158&lt;&gt;"",BilanzB!F158,IF(BilanzB!BE158&lt;&gt;"",BilanzB!F158,""))</f>
        <v/>
      </c>
      <c r="G55" s="435"/>
      <c r="H55" s="435" t="str">
        <f>IF(BilanzB!BF158&lt;&gt;"",BilanzB!H158,IF(BilanzB!BE158&lt;&gt;"",BilanzB!H158,""))</f>
        <v/>
      </c>
      <c r="I55" s="436" t="str">
        <f>IF(BilanzB!BE158&lt;&gt;"",BilanzB!BE158,IF(BilanzB!BF158&lt;&gt;"",BilanzB!BE158,""))</f>
        <v/>
      </c>
      <c r="J55" s="437" t="str">
        <f>IF(BilanzB!BE158&lt;&gt;"",BilanzB!BF158,IF(BilanzB!BF158&lt;&gt;"",BilanzB!BF158,""))</f>
        <v/>
      </c>
    </row>
    <row r="56" spans="1:10" x14ac:dyDescent="0.25">
      <c r="A56" s="434" t="str">
        <f>IF(BilanzB!BA59&lt;&gt;"",BilanzB!A59,IF(BilanzB!AZ59&lt;&gt;"",BilanzB!A59,""))</f>
        <v/>
      </c>
      <c r="B56" s="435"/>
      <c r="C56" s="435" t="str">
        <f>IF(BilanzB!BA59&lt;&gt;"",BilanzB!C59,IF(BilanzB!AZ59&lt;&gt;"",BilanzB!C59,""))</f>
        <v/>
      </c>
      <c r="D56" s="436" t="str">
        <f>IF(BilanzB!AZ59&lt;&gt;"",BilanzB!AZ59,IF(BilanzB!BA59&lt;&gt;"",BilanzB!AZ59,""))</f>
        <v/>
      </c>
      <c r="E56" s="437" t="str">
        <f>IF(BilanzB!AZ59&lt;&gt;"",BilanzB!BA59,IF(BilanzB!BA59&lt;&gt;"",BilanzB!BA59,""))</f>
        <v/>
      </c>
      <c r="F56" s="434" t="str">
        <f>IF(BilanzB!BF159&lt;&gt;"",BilanzB!F159,IF(BilanzB!BE159&lt;&gt;"",BilanzB!F159,""))</f>
        <v/>
      </c>
      <c r="G56" s="435"/>
      <c r="H56" s="435" t="str">
        <f>IF(BilanzB!BF159&lt;&gt;"",BilanzB!H159,IF(BilanzB!BE159&lt;&gt;"",BilanzB!H159,""))</f>
        <v/>
      </c>
      <c r="I56" s="436" t="str">
        <f>IF(BilanzB!BE159&lt;&gt;"",BilanzB!BE159,IF(BilanzB!BF159&lt;&gt;"",BilanzB!BE159,""))</f>
        <v/>
      </c>
      <c r="J56" s="437" t="str">
        <f>IF(BilanzB!BE159&lt;&gt;"",BilanzB!BF159,IF(BilanzB!BF159&lt;&gt;"",BilanzB!BF159,""))</f>
        <v/>
      </c>
    </row>
    <row r="57" spans="1:10" x14ac:dyDescent="0.25">
      <c r="A57" s="434" t="str">
        <f>IF(BilanzB!BA60&lt;&gt;"",BilanzB!A60,IF(BilanzB!AZ60&lt;&gt;"",BilanzB!A60,""))</f>
        <v/>
      </c>
      <c r="B57" s="435"/>
      <c r="C57" s="435" t="str">
        <f>IF(BilanzB!BA60&lt;&gt;"",BilanzB!C60,IF(BilanzB!AZ60&lt;&gt;"",BilanzB!C60,""))</f>
        <v/>
      </c>
      <c r="D57" s="436" t="str">
        <f>IF(BilanzB!AZ60&lt;&gt;"",BilanzB!AZ60,IF(BilanzB!BA60&lt;&gt;"",BilanzB!AZ60,""))</f>
        <v/>
      </c>
      <c r="E57" s="437" t="str">
        <f>IF(BilanzB!AZ60&lt;&gt;"",BilanzB!BA60,IF(BilanzB!BA60&lt;&gt;"",BilanzB!BA60,""))</f>
        <v/>
      </c>
      <c r="F57" s="434" t="str">
        <f>IF(BilanzB!BF160&lt;&gt;"",BilanzB!F160,IF(BilanzB!BE160&lt;&gt;"",BilanzB!F160,""))</f>
        <v/>
      </c>
      <c r="G57" s="435"/>
      <c r="H57" s="435" t="str">
        <f>IF(BilanzB!BF160&lt;&gt;"",BilanzB!H160,IF(BilanzB!BE160&lt;&gt;"",BilanzB!H160,""))</f>
        <v/>
      </c>
      <c r="I57" s="436" t="str">
        <f>IF(BilanzB!BE160&lt;&gt;"",BilanzB!BE160,IF(BilanzB!BF160&lt;&gt;"",BilanzB!BE160,""))</f>
        <v/>
      </c>
      <c r="J57" s="437" t="str">
        <f>IF(BilanzB!BE160&lt;&gt;"",BilanzB!BF160,IF(BilanzB!BF160&lt;&gt;"",BilanzB!BF160,""))</f>
        <v/>
      </c>
    </row>
    <row r="58" spans="1:10" x14ac:dyDescent="0.25">
      <c r="A58" s="434" t="str">
        <f>IF(BilanzB!BA61&lt;&gt;"",BilanzB!A61,IF(BilanzB!AZ61&lt;&gt;"",BilanzB!A61,""))</f>
        <v/>
      </c>
      <c r="B58" s="435"/>
      <c r="C58" s="435" t="str">
        <f>IF(BilanzB!BA61&lt;&gt;"",BilanzB!C61,IF(BilanzB!AZ61&lt;&gt;"",BilanzB!C61,""))</f>
        <v/>
      </c>
      <c r="D58" s="436" t="str">
        <f>IF(BilanzB!AZ61&lt;&gt;"",BilanzB!AZ61,IF(BilanzB!BA61&lt;&gt;"",BilanzB!AZ61,""))</f>
        <v/>
      </c>
      <c r="E58" s="437" t="str">
        <f>IF(BilanzB!AZ61&lt;&gt;"",BilanzB!BA61,IF(BilanzB!BA61&lt;&gt;"",BilanzB!BA61,""))</f>
        <v/>
      </c>
      <c r="F58" s="434" t="str">
        <f>IF(BilanzB!BF161&lt;&gt;"",BilanzB!F161,IF(BilanzB!BE161&lt;&gt;"",BilanzB!F161,""))</f>
        <v/>
      </c>
      <c r="G58" s="435"/>
      <c r="H58" s="435" t="str">
        <f>IF(BilanzB!BF161&lt;&gt;"",BilanzB!H161,IF(BilanzB!BE161&lt;&gt;"",BilanzB!H161,""))</f>
        <v/>
      </c>
      <c r="I58" s="436" t="str">
        <f>IF(BilanzB!BE161&lt;&gt;"",BilanzB!BE161,IF(BilanzB!BF161&lt;&gt;"",BilanzB!BE161,""))</f>
        <v/>
      </c>
      <c r="J58" s="437" t="str">
        <f>IF(BilanzB!BE161&lt;&gt;"",BilanzB!BF161,IF(BilanzB!BF161&lt;&gt;"",BilanzB!BF161,""))</f>
        <v/>
      </c>
    </row>
    <row r="59" spans="1:10" ht="15" customHeight="1" x14ac:dyDescent="0.25">
      <c r="A59" s="434" t="str">
        <f>IF(BilanzB!BA62&lt;&gt;"",BilanzB!A62,IF(BilanzB!AZ62&lt;&gt;"",BilanzB!A62,""))</f>
        <v/>
      </c>
      <c r="B59" s="435"/>
      <c r="C59" s="435" t="str">
        <f>IF(BilanzB!BA62&lt;&gt;"",BilanzB!C62,IF(BilanzB!AZ62&lt;&gt;"",BilanzB!C62,""))</f>
        <v/>
      </c>
      <c r="D59" s="436" t="str">
        <f>IF(BilanzB!AZ62&lt;&gt;"",BilanzB!AZ62,IF(BilanzB!BA62&lt;&gt;"",BilanzB!AZ62,""))</f>
        <v/>
      </c>
      <c r="E59" s="437" t="str">
        <f>IF(BilanzB!AZ62&lt;&gt;"",BilanzB!BA62,IF(BilanzB!BA62&lt;&gt;"",BilanzB!BA62,""))</f>
        <v/>
      </c>
      <c r="F59" s="434" t="str">
        <f>IF(BilanzB!BF162&lt;&gt;"",BilanzB!F162,IF(BilanzB!BE162&lt;&gt;"",BilanzB!F162,""))</f>
        <v/>
      </c>
      <c r="G59" s="435"/>
      <c r="H59" s="435" t="str">
        <f>IF(BilanzB!BF162&lt;&gt;"",BilanzB!H162,IF(BilanzB!BE162&lt;&gt;"",BilanzB!H162,""))</f>
        <v/>
      </c>
      <c r="I59" s="436" t="str">
        <f>IF(BilanzB!BE162&lt;&gt;"",BilanzB!BE162,IF(BilanzB!BF162&lt;&gt;"",BilanzB!BE162,""))</f>
        <v/>
      </c>
      <c r="J59" s="437" t="str">
        <f>IF(BilanzB!BE162&lt;&gt;"",BilanzB!BF162,IF(BilanzB!BF162&lt;&gt;"",BilanzB!BF162,""))</f>
        <v/>
      </c>
    </row>
    <row r="60" spans="1:10" ht="15" customHeight="1" x14ac:dyDescent="0.25">
      <c r="A60" s="434" t="str">
        <f>IF(BilanzB!BA63&lt;&gt;"",BilanzB!A63,IF(BilanzB!AZ63&lt;&gt;"",BilanzB!A63,""))</f>
        <v/>
      </c>
      <c r="B60" s="435"/>
      <c r="C60" s="435" t="str">
        <f>IF(BilanzB!BA63&lt;&gt;"",BilanzB!C63,IF(BilanzB!AZ63&lt;&gt;"",BilanzB!C63,""))</f>
        <v/>
      </c>
      <c r="D60" s="436" t="str">
        <f>IF(BilanzB!AZ63&lt;&gt;"",BilanzB!AZ63,IF(BilanzB!BA63&lt;&gt;"",BilanzB!AZ63,""))</f>
        <v/>
      </c>
      <c r="E60" s="437" t="str">
        <f>IF(BilanzB!AZ63&lt;&gt;"",BilanzB!BA63,IF(BilanzB!BA63&lt;&gt;"",BilanzB!BA63,""))</f>
        <v/>
      </c>
      <c r="F60" s="434" t="str">
        <f>IF(BilanzB!BF163&lt;&gt;"",BilanzB!F163,IF(BilanzB!BE163&lt;&gt;"",BilanzB!F163,""))</f>
        <v/>
      </c>
      <c r="G60" s="435"/>
      <c r="H60" s="435" t="str">
        <f>IF(BilanzB!BF163&lt;&gt;"",BilanzB!H163,IF(BilanzB!BE163&lt;&gt;"",BilanzB!H163,""))</f>
        <v/>
      </c>
      <c r="I60" s="436" t="str">
        <f>IF(BilanzB!BE163&lt;&gt;"",BilanzB!BE163,IF(BilanzB!BF163&lt;&gt;"",BilanzB!BE163,""))</f>
        <v/>
      </c>
      <c r="J60" s="437" t="str">
        <f>IF(BilanzB!BE163&lt;&gt;"",BilanzB!BF163,IF(BilanzB!BF163&lt;&gt;"",BilanzB!BF163,""))</f>
        <v/>
      </c>
    </row>
    <row r="61" spans="1:10" ht="15" customHeight="1" x14ac:dyDescent="0.25">
      <c r="A61" s="434" t="str">
        <f>IF(BilanzB!BA64&lt;&gt;"",BilanzB!A64,IF(BilanzB!AZ64&lt;&gt;"",BilanzB!A64,""))</f>
        <v/>
      </c>
      <c r="B61" s="435"/>
      <c r="C61" s="435" t="str">
        <f>IF(BilanzB!BA64&lt;&gt;"",BilanzB!C64,IF(BilanzB!AZ64&lt;&gt;"",BilanzB!C64,""))</f>
        <v/>
      </c>
      <c r="D61" s="436" t="str">
        <f>IF(BilanzB!AZ64&lt;&gt;"",BilanzB!AZ64,IF(BilanzB!BA64&lt;&gt;"",BilanzB!AZ64,""))</f>
        <v/>
      </c>
      <c r="E61" s="437" t="str">
        <f>IF(BilanzB!AZ64&lt;&gt;"",BilanzB!BA64,IF(BilanzB!BA64&lt;&gt;"",BilanzB!BA64,""))</f>
        <v/>
      </c>
      <c r="F61" s="434" t="str">
        <f>IF(BilanzB!BF164&lt;&gt;"",BilanzB!F164,IF(BilanzB!BE164&lt;&gt;"",BilanzB!F164,""))</f>
        <v/>
      </c>
      <c r="G61" s="435"/>
      <c r="H61" s="435" t="str">
        <f>IF(BilanzB!BF164&lt;&gt;"",BilanzB!H164,IF(BilanzB!BE164&lt;&gt;"",BilanzB!H164,""))</f>
        <v/>
      </c>
      <c r="I61" s="436" t="str">
        <f>IF(BilanzB!BE164&lt;&gt;"",BilanzB!BE164,IF(BilanzB!BF164&lt;&gt;"",BilanzB!BE164,""))</f>
        <v/>
      </c>
      <c r="J61" s="437" t="str">
        <f>IF(BilanzB!BE164&lt;&gt;"",BilanzB!BF164,IF(BilanzB!BF164&lt;&gt;"",BilanzB!BF164,""))</f>
        <v/>
      </c>
    </row>
    <row r="62" spans="1:10" ht="15" customHeight="1" x14ac:dyDescent="0.25">
      <c r="A62" s="434" t="str">
        <f>IF(BilanzB!BA65&lt;&gt;"",BilanzB!A65,IF(BilanzB!AZ65&lt;&gt;"",BilanzB!A65,""))</f>
        <v/>
      </c>
      <c r="B62" s="435"/>
      <c r="C62" s="435" t="str">
        <f>IF(BilanzB!BA65&lt;&gt;"",BilanzB!C65,IF(BilanzB!AZ65&lt;&gt;"",BilanzB!C65,""))</f>
        <v/>
      </c>
      <c r="D62" s="436" t="str">
        <f>IF(BilanzB!AZ65&lt;&gt;"",BilanzB!AZ65,IF(BilanzB!BA65&lt;&gt;"",BilanzB!AZ65,""))</f>
        <v/>
      </c>
      <c r="E62" s="437" t="str">
        <f>IF(BilanzB!AZ65&lt;&gt;"",BilanzB!BA65,IF(BilanzB!BA65&lt;&gt;"",BilanzB!BA65,""))</f>
        <v/>
      </c>
      <c r="F62" s="434" t="str">
        <f>IF(BilanzB!BF165&lt;&gt;"",BilanzB!F165,IF(BilanzB!BE165&lt;&gt;"",BilanzB!F165,""))</f>
        <v/>
      </c>
      <c r="G62" s="435"/>
      <c r="H62" s="435" t="str">
        <f>IF(BilanzB!BF165&lt;&gt;"",BilanzB!H165,IF(BilanzB!BE165&lt;&gt;"",BilanzB!H165,""))</f>
        <v/>
      </c>
      <c r="I62" s="436" t="str">
        <f>IF(BilanzB!BE165&lt;&gt;"",BilanzB!BE165,IF(BilanzB!BF165&lt;&gt;"",BilanzB!BE165,""))</f>
        <v/>
      </c>
      <c r="J62" s="437" t="str">
        <f>IF(BilanzB!BE165&lt;&gt;"",BilanzB!BF165,IF(BilanzB!BF165&lt;&gt;"",BilanzB!BF165,""))</f>
        <v/>
      </c>
    </row>
    <row r="63" spans="1:10" ht="15" customHeight="1" x14ac:dyDescent="0.25">
      <c r="A63" s="434" t="str">
        <f>IF(BilanzB!BA66&lt;&gt;"",BilanzB!A66,IF(BilanzB!AZ66&lt;&gt;"",BilanzB!A66,""))</f>
        <v/>
      </c>
      <c r="B63" s="435"/>
      <c r="C63" s="435" t="str">
        <f>IF(BilanzB!BA66&lt;&gt;"",BilanzB!C66,IF(BilanzB!AZ66&lt;&gt;"",BilanzB!C66,""))</f>
        <v/>
      </c>
      <c r="D63" s="436" t="str">
        <f>IF(BilanzB!AZ66&lt;&gt;"",BilanzB!AZ66,IF(BilanzB!BA66&lt;&gt;"",BilanzB!AZ66,""))</f>
        <v/>
      </c>
      <c r="E63" s="437" t="str">
        <f>IF(BilanzB!AZ66&lt;&gt;"",BilanzB!BA66,IF(BilanzB!BA66&lt;&gt;"",BilanzB!BA66,""))</f>
        <v/>
      </c>
      <c r="F63" s="434" t="str">
        <f>IF(BilanzB!BF166&lt;&gt;"",BilanzB!F166,IF(BilanzB!BE166&lt;&gt;"",BilanzB!F166,""))</f>
        <v/>
      </c>
      <c r="G63" s="435"/>
      <c r="H63" s="435" t="str">
        <f>IF(BilanzB!BF166&lt;&gt;"",BilanzB!H166,IF(BilanzB!BE166&lt;&gt;"",BilanzB!H166,""))</f>
        <v/>
      </c>
      <c r="I63" s="436" t="str">
        <f>IF(BilanzB!BE166&lt;&gt;"",BilanzB!BE166,IF(BilanzB!BF166&lt;&gt;"",BilanzB!BE166,""))</f>
        <v/>
      </c>
      <c r="J63" s="437" t="str">
        <f>IF(BilanzB!BE166&lt;&gt;"",BilanzB!BF166,IF(BilanzB!BF166&lt;&gt;"",BilanzB!BF166,""))</f>
        <v/>
      </c>
    </row>
    <row r="64" spans="1:10" ht="15" customHeight="1" x14ac:dyDescent="0.25">
      <c r="A64" s="434" t="str">
        <f>IF(BilanzB!BA67&lt;&gt;"",BilanzB!A67,IF(BilanzB!AZ67&lt;&gt;"",BilanzB!A67,""))</f>
        <v/>
      </c>
      <c r="B64" s="435"/>
      <c r="C64" s="435" t="str">
        <f>IF(BilanzB!BA67&lt;&gt;"",BilanzB!C67,IF(BilanzB!AZ67&lt;&gt;"",BilanzB!C67,""))</f>
        <v/>
      </c>
      <c r="D64" s="436" t="str">
        <f>IF(BilanzB!AZ67&lt;&gt;"",BilanzB!AZ67,IF(BilanzB!BA67&lt;&gt;"",BilanzB!AZ67,""))</f>
        <v/>
      </c>
      <c r="E64" s="437" t="str">
        <f>IF(BilanzB!AZ67&lt;&gt;"",BilanzB!BA67,IF(BilanzB!BA67&lt;&gt;"",BilanzB!BA67,""))</f>
        <v/>
      </c>
      <c r="F64" s="434" t="str">
        <f>IF(BilanzB!BF167&lt;&gt;"",BilanzB!F167,IF(BilanzB!BE167&lt;&gt;"",BilanzB!F167,""))</f>
        <v/>
      </c>
      <c r="G64" s="435"/>
      <c r="H64" s="435" t="str">
        <f>IF(BilanzB!BF167&lt;&gt;"",BilanzB!H167,IF(BilanzB!BE167&lt;&gt;"",BilanzB!H167,""))</f>
        <v/>
      </c>
      <c r="I64" s="436" t="str">
        <f>IF(BilanzB!BE167&lt;&gt;"",BilanzB!BE167,IF(BilanzB!BF167&lt;&gt;"",BilanzB!BE167,""))</f>
        <v/>
      </c>
      <c r="J64" s="437" t="str">
        <f>IF(BilanzB!BE167&lt;&gt;"",BilanzB!BF167,IF(BilanzB!BF167&lt;&gt;"",BilanzB!BF167,""))</f>
        <v/>
      </c>
    </row>
    <row r="65" spans="1:10" ht="15" customHeight="1" x14ac:dyDescent="0.25">
      <c r="A65" s="434" t="str">
        <f>IF(BilanzB!BA68&lt;&gt;"",BilanzB!A68,IF(BilanzB!AZ68&lt;&gt;"",BilanzB!A68,""))</f>
        <v/>
      </c>
      <c r="B65" s="435"/>
      <c r="C65" s="435" t="str">
        <f>IF(BilanzB!BA68&lt;&gt;"",BilanzB!C68,IF(BilanzB!AZ68&lt;&gt;"",BilanzB!C68,""))</f>
        <v/>
      </c>
      <c r="D65" s="436" t="str">
        <f>IF(BilanzB!AZ68&lt;&gt;"",BilanzB!AZ68,IF(BilanzB!BA68&lt;&gt;"",BilanzB!AZ68,""))</f>
        <v/>
      </c>
      <c r="E65" s="437" t="str">
        <f>IF(BilanzB!AZ68&lt;&gt;"",BilanzB!BA68,IF(BilanzB!BA68&lt;&gt;"",BilanzB!BA68,""))</f>
        <v/>
      </c>
      <c r="F65" s="434" t="str">
        <f>IF(BilanzB!BF168&lt;&gt;"",BilanzB!F168,IF(BilanzB!BE168&lt;&gt;"",BilanzB!F168,""))</f>
        <v/>
      </c>
      <c r="G65" s="435"/>
      <c r="H65" s="435" t="str">
        <f>IF(BilanzB!BF168&lt;&gt;"",BilanzB!H168,IF(BilanzB!BE168&lt;&gt;"",BilanzB!H168,""))</f>
        <v/>
      </c>
      <c r="I65" s="436" t="str">
        <f>IF(BilanzB!BE168&lt;&gt;"",BilanzB!BE168,IF(BilanzB!BF168&lt;&gt;"",BilanzB!BE168,""))</f>
        <v/>
      </c>
      <c r="J65" s="437" t="str">
        <f>IF(BilanzB!BE168&lt;&gt;"",BilanzB!BF168,IF(BilanzB!BF168&lt;&gt;"",BilanzB!BF168,""))</f>
        <v/>
      </c>
    </row>
    <row r="66" spans="1:10" ht="15" customHeight="1" x14ac:dyDescent="0.25">
      <c r="A66" s="434" t="str">
        <f>IF(BilanzB!BA69&lt;&gt;"",BilanzB!A69,IF(BilanzB!AZ69&lt;&gt;"",BilanzB!A69,""))</f>
        <v/>
      </c>
      <c r="B66" s="435"/>
      <c r="C66" s="435" t="str">
        <f>IF(BilanzB!BA69&lt;&gt;"",BilanzB!C69,IF(BilanzB!AZ69&lt;&gt;"",BilanzB!C69,""))</f>
        <v/>
      </c>
      <c r="D66" s="436" t="str">
        <f>IF(BilanzB!AZ69&lt;&gt;"",BilanzB!AZ69,IF(BilanzB!BA69&lt;&gt;"",BilanzB!AZ69,""))</f>
        <v/>
      </c>
      <c r="E66" s="437" t="str">
        <f>IF(BilanzB!AZ69&lt;&gt;"",BilanzB!BA69,IF(BilanzB!BA69&lt;&gt;"",BilanzB!BA69,""))</f>
        <v/>
      </c>
      <c r="F66" s="434" t="str">
        <f>IF(BilanzB!BF169&lt;&gt;"",BilanzB!F169,IF(BilanzB!BE169&lt;&gt;"",BilanzB!F169,""))</f>
        <v/>
      </c>
      <c r="G66" s="435"/>
      <c r="H66" s="435" t="str">
        <f>IF(BilanzB!BF169&lt;&gt;"",BilanzB!H169,IF(BilanzB!BE169&lt;&gt;"",BilanzB!H169,""))</f>
        <v/>
      </c>
      <c r="I66" s="436" t="str">
        <f>IF(BilanzB!BE169&lt;&gt;"",BilanzB!BE169,IF(BilanzB!BF169&lt;&gt;"",BilanzB!BE169,""))</f>
        <v/>
      </c>
      <c r="J66" s="437" t="str">
        <f>IF(BilanzB!BE169&lt;&gt;"",BilanzB!BF169,IF(BilanzB!BF169&lt;&gt;"",BilanzB!BF169,""))</f>
        <v/>
      </c>
    </row>
    <row r="67" spans="1:10" ht="15" customHeight="1" x14ac:dyDescent="0.25">
      <c r="A67" s="434" t="str">
        <f>IF(BilanzB!BA70&lt;&gt;"",BilanzB!A70,IF(BilanzB!AZ70&lt;&gt;"",BilanzB!A70,""))</f>
        <v/>
      </c>
      <c r="B67" s="435"/>
      <c r="C67" s="435" t="str">
        <f>IF(BilanzB!BA70&lt;&gt;"",BilanzB!C70,IF(BilanzB!AZ70&lt;&gt;"",BilanzB!C70,""))</f>
        <v/>
      </c>
      <c r="D67" s="436" t="str">
        <f>IF(BilanzB!AZ70&lt;&gt;"",BilanzB!AZ70,IF(BilanzB!BA70&lt;&gt;"",BilanzB!AZ70,""))</f>
        <v/>
      </c>
      <c r="E67" s="437" t="str">
        <f>IF(BilanzB!AZ70&lt;&gt;"",BilanzB!BA70,IF(BilanzB!BA70&lt;&gt;"",BilanzB!BA70,""))</f>
        <v/>
      </c>
      <c r="F67" s="434" t="str">
        <f>IF(BilanzB!BF170&lt;&gt;"",BilanzB!F170,IF(BilanzB!BE170&lt;&gt;"",BilanzB!F170,""))</f>
        <v/>
      </c>
      <c r="G67" s="435"/>
      <c r="H67" s="435" t="str">
        <f>IF(BilanzB!BF170&lt;&gt;"",BilanzB!H170,IF(BilanzB!BE170&lt;&gt;"",BilanzB!H170,""))</f>
        <v/>
      </c>
      <c r="I67" s="436" t="str">
        <f>IF(BilanzB!BE170&lt;&gt;"",BilanzB!BE170,IF(BilanzB!BF170&lt;&gt;"",BilanzB!BE170,""))</f>
        <v/>
      </c>
      <c r="J67" s="437" t="str">
        <f>IF(BilanzB!BE170&lt;&gt;"",BilanzB!BF170,IF(BilanzB!BF170&lt;&gt;"",BilanzB!BF170,""))</f>
        <v/>
      </c>
    </row>
    <row r="68" spans="1:10" ht="15" customHeight="1" x14ac:dyDescent="0.25">
      <c r="A68" s="434" t="str">
        <f>IF(BilanzB!BA71&lt;&gt;"",BilanzB!A71,IF(BilanzB!AZ71&lt;&gt;"",BilanzB!A71,""))</f>
        <v/>
      </c>
      <c r="B68" s="435"/>
      <c r="C68" s="435" t="str">
        <f>IF(BilanzB!BA71&lt;&gt;"",BilanzB!C71,IF(BilanzB!AZ71&lt;&gt;"",BilanzB!C71,""))</f>
        <v/>
      </c>
      <c r="D68" s="436" t="str">
        <f>IF(BilanzB!AZ71&lt;&gt;"",BilanzB!AZ71,IF(BilanzB!BA71&lt;&gt;"",BilanzB!AZ71,""))</f>
        <v/>
      </c>
      <c r="E68" s="437" t="str">
        <f>IF(BilanzB!AZ71&lt;&gt;"",BilanzB!BA71,IF(BilanzB!BA71&lt;&gt;"",BilanzB!BA71,""))</f>
        <v/>
      </c>
      <c r="F68" s="434" t="str">
        <f>IF(BilanzB!BF171&lt;&gt;"",BilanzB!F171,IF(BilanzB!BE171&lt;&gt;"",BilanzB!F171,""))</f>
        <v/>
      </c>
      <c r="G68" s="435"/>
      <c r="H68" s="435" t="str">
        <f>IF(BilanzB!BF171&lt;&gt;"",BilanzB!H171,IF(BilanzB!BE171&lt;&gt;"",BilanzB!H171,""))</f>
        <v/>
      </c>
      <c r="I68" s="436" t="str">
        <f>IF(BilanzB!BE171&lt;&gt;"",BilanzB!BE171,IF(BilanzB!BF171&lt;&gt;"",BilanzB!BE171,""))</f>
        <v/>
      </c>
      <c r="J68" s="437" t="str">
        <f>IF(BilanzB!BE171&lt;&gt;"",BilanzB!BF171,IF(BilanzB!BF171&lt;&gt;"",BilanzB!BF171,""))</f>
        <v/>
      </c>
    </row>
    <row r="69" spans="1:10" ht="15" customHeight="1" x14ac:dyDescent="0.25">
      <c r="A69" s="434" t="str">
        <f>IF(BilanzB!BA72&lt;&gt;"",BilanzB!A72,IF(BilanzB!AZ72&lt;&gt;"",BilanzB!A72,""))</f>
        <v/>
      </c>
      <c r="B69" s="435"/>
      <c r="C69" s="435" t="str">
        <f>IF(BilanzB!BA72&lt;&gt;"",BilanzB!C72,IF(BilanzB!AZ72&lt;&gt;"",BilanzB!C72,""))</f>
        <v/>
      </c>
      <c r="D69" s="436" t="str">
        <f>IF(BilanzB!AZ72&lt;&gt;"",BilanzB!AZ72,IF(BilanzB!BA72&lt;&gt;"",BilanzB!AZ72,""))</f>
        <v/>
      </c>
      <c r="E69" s="437" t="str">
        <f>IF(BilanzB!AZ72&lt;&gt;"",BilanzB!BA72,IF(BilanzB!BA72&lt;&gt;"",BilanzB!BA72,""))</f>
        <v/>
      </c>
      <c r="F69" s="434" t="str">
        <f>IF(BilanzB!BF172&lt;&gt;"",BilanzB!F172,IF(BilanzB!BE172&lt;&gt;"",BilanzB!F172,""))</f>
        <v/>
      </c>
      <c r="G69" s="435"/>
      <c r="H69" s="435" t="str">
        <f>IF(BilanzB!BF172&lt;&gt;"",BilanzB!H172,IF(BilanzB!BE172&lt;&gt;"",BilanzB!H172,""))</f>
        <v/>
      </c>
      <c r="I69" s="436" t="str">
        <f>IF(BilanzB!BE172&lt;&gt;"",BilanzB!BE172,IF(BilanzB!BF172&lt;&gt;"",BilanzB!BE172,""))</f>
        <v/>
      </c>
      <c r="J69" s="437" t="str">
        <f>IF(BilanzB!BE172&lt;&gt;"",BilanzB!BF172,IF(BilanzB!BF172&lt;&gt;"",BilanzB!BF172,""))</f>
        <v/>
      </c>
    </row>
    <row r="70" spans="1:10" ht="15.75" thickBot="1" x14ac:dyDescent="0.3">
      <c r="A70" s="1474" t="s">
        <v>130</v>
      </c>
      <c r="B70" s="1475"/>
      <c r="C70" s="1475"/>
      <c r="D70" s="454"/>
      <c r="E70" s="455"/>
      <c r="F70" s="1474" t="s">
        <v>130</v>
      </c>
      <c r="G70" s="1475"/>
      <c r="H70" s="1476"/>
      <c r="I70" s="699"/>
      <c r="J70" s="700"/>
    </row>
    <row r="71" spans="1:10" x14ac:dyDescent="0.25">
      <c r="A71" s="434" t="str">
        <f>IF(BilanzB!AZ72&lt;&gt;"",BilanzB!A72,IF(BilanzB!BA72&lt;&gt;"",BilanzB!A72,""))</f>
        <v/>
      </c>
      <c r="B71" s="440" t="str">
        <f>IF(BilanzB!AZ72&lt;&gt;"",":",IF(BilanzB!BA72&lt;&gt;"",":",""))</f>
        <v/>
      </c>
      <c r="C71" s="435" t="str">
        <f>IF(BilanzB!AZ72&lt;&gt;"",BilanzB!C72,IF(BilanzB!BA72&lt;&gt;"",BilanzB!C72,""))</f>
        <v/>
      </c>
      <c r="D71" s="436" t="str">
        <f>IF(BilanzB!AZ72&lt;&gt;"",BilanzB!AZ72,IF(BilanzB!BA72&lt;&gt;"",BilanzB!AZ72,""))</f>
        <v/>
      </c>
      <c r="E71" s="437" t="str">
        <f>IF(BilanzB!AZ72&lt;&gt;"",BilanzB!BA72,IF(BilanzB!BA72&lt;&gt;"",BilanzB!BA72,""))</f>
        <v/>
      </c>
      <c r="F71" s="434" t="str">
        <f>IF(BilanzB!BE171&lt;&gt;"",BilanzB!F171,IF(BilanzB!BF171&lt;&gt;"",BilanzB!F171,""))</f>
        <v/>
      </c>
      <c r="G71" s="440" t="str">
        <f>IF(BilanzB!BE171&lt;&gt;"",":",IF(BilanzB!BF171&lt;&gt;"",":",""))</f>
        <v/>
      </c>
      <c r="H71" s="435" t="str">
        <f>IF(BilanzB!BE171&lt;&gt;"",BilanzB!H171,IF(BilanzB!BF171&lt;&gt;"",BilanzB!H171,""))</f>
        <v/>
      </c>
      <c r="I71" s="468" t="str">
        <f>IF(BilanzB!BE171&lt;&gt;"",BilanzB!BE171,IF(BilanzB!BF171&lt;&gt;"",BilanzB!BE171,""))</f>
        <v/>
      </c>
      <c r="J71" s="469" t="str">
        <f>IF(BilanzB!BE171&lt;&gt;"",BilanzB!BF171,IF(BilanzB!BF171&lt;&gt;"",BilanzB!BF171,""))</f>
        <v/>
      </c>
    </row>
    <row r="72" spans="1:10" x14ac:dyDescent="0.25">
      <c r="A72" s="434" t="str">
        <f>IF(BilanzB!AZ73&lt;&gt;"",BilanzB!A73,IF(BilanzB!BA73&lt;&gt;"",BilanzB!A73,""))</f>
        <v/>
      </c>
      <c r="B72" s="440" t="str">
        <f>IF(BilanzB!AZ73&lt;&gt;"",":",IF(BilanzB!BA73&lt;&gt;"",":",""))</f>
        <v/>
      </c>
      <c r="C72" s="435" t="str">
        <f>IF(BilanzB!AZ73&lt;&gt;"",BilanzB!C73,IF(BilanzB!BA73&lt;&gt;"",BilanzB!C73,""))</f>
        <v/>
      </c>
      <c r="D72" s="436" t="str">
        <f>IF(BilanzB!AZ73&lt;&gt;"",BilanzB!AZ73,IF(BilanzB!BA73&lt;&gt;"",BilanzB!AZ73,""))</f>
        <v/>
      </c>
      <c r="E72" s="437" t="str">
        <f>IF(BilanzB!AZ73&lt;&gt;"",BilanzB!BA73,IF(BilanzB!BA73&lt;&gt;"",BilanzB!BA73,""))</f>
        <v/>
      </c>
      <c r="F72" s="434" t="str">
        <f>IF(BilanzB!BE172&lt;&gt;"",BilanzB!F172,IF(BilanzB!BF172&lt;&gt;"",BilanzB!F172,""))</f>
        <v/>
      </c>
      <c r="G72" s="440" t="str">
        <f>IF(BilanzB!BE172&lt;&gt;"",":",IF(BilanzB!BF172&lt;&gt;"",":",""))</f>
        <v/>
      </c>
      <c r="H72" s="435" t="str">
        <f>IF(BilanzB!BE172&lt;&gt;"",BilanzB!H172,IF(BilanzB!BF172&lt;&gt;"",BilanzB!H172,""))</f>
        <v/>
      </c>
      <c r="I72" s="468" t="str">
        <f>IF(BilanzB!BE172&lt;&gt;"",BilanzB!BE172,IF(BilanzB!BF172&lt;&gt;"",BilanzB!BE172,""))</f>
        <v/>
      </c>
      <c r="J72" s="469" t="str">
        <f>IF(BilanzB!BE172&lt;&gt;"",BilanzB!BF172,IF(BilanzB!BF172&lt;&gt;"",BilanzB!BF172,""))</f>
        <v/>
      </c>
    </row>
    <row r="73" spans="1:10" x14ac:dyDescent="0.25">
      <c r="A73" s="434" t="str">
        <f>IF(BilanzB!AZ74&lt;&gt;"",BilanzB!A74,IF(BilanzB!BA74&lt;&gt;"",BilanzB!A74,""))</f>
        <v/>
      </c>
      <c r="B73" s="440" t="str">
        <f>IF(BilanzB!AZ74&lt;&gt;"",":",IF(BilanzB!BA74&lt;&gt;"",":",""))</f>
        <v/>
      </c>
      <c r="C73" s="435" t="str">
        <f>IF(BilanzB!AZ74&lt;&gt;"",BilanzB!C74,IF(BilanzB!BA74&lt;&gt;"",BilanzB!C74,""))</f>
        <v/>
      </c>
      <c r="D73" s="436" t="str">
        <f>IF(BilanzB!AZ74&lt;&gt;"",BilanzB!AZ74,IF(BilanzB!BA74&lt;&gt;"",BilanzB!AZ74,""))</f>
        <v/>
      </c>
      <c r="E73" s="437" t="str">
        <f>IF(BilanzB!AZ74&lt;&gt;"",BilanzB!BA74,IF(BilanzB!BA74&lt;&gt;"",BilanzB!BA74,""))</f>
        <v/>
      </c>
      <c r="F73" s="434" t="str">
        <f>IF(BilanzB!BE173&lt;&gt;"",BilanzB!F173,IF(BilanzB!BF173&lt;&gt;"",BilanzB!F173,""))</f>
        <v/>
      </c>
      <c r="G73" s="440" t="str">
        <f>IF(BilanzB!BE173&lt;&gt;"",":",IF(BilanzB!BF173&lt;&gt;"",":",""))</f>
        <v/>
      </c>
      <c r="H73" s="435" t="str">
        <f>IF(BilanzB!BE173&lt;&gt;"",BilanzB!H173,IF(BilanzB!BF173&lt;&gt;"",BilanzB!H173,""))</f>
        <v/>
      </c>
      <c r="I73" s="468" t="str">
        <f>IF(BilanzB!BE173&lt;&gt;"",BilanzB!BE173,IF(BilanzB!BF173&lt;&gt;"",BilanzB!BE173,""))</f>
        <v/>
      </c>
      <c r="J73" s="469" t="str">
        <f>IF(BilanzB!BE173&lt;&gt;"",BilanzB!BF173,IF(BilanzB!BF173&lt;&gt;"",BilanzB!BF173,""))</f>
        <v/>
      </c>
    </row>
    <row r="74" spans="1:10" x14ac:dyDescent="0.25">
      <c r="A74" s="434" t="str">
        <f>IF(BilanzB!AZ75&lt;&gt;"",BilanzB!A75,IF(BilanzB!BA75&lt;&gt;"",BilanzB!A75,""))</f>
        <v/>
      </c>
      <c r="B74" s="440" t="str">
        <f>IF(BilanzB!AZ75&lt;&gt;"",":",IF(BilanzB!BA75&lt;&gt;"",":",""))</f>
        <v/>
      </c>
      <c r="C74" s="435" t="str">
        <f>IF(BilanzB!AZ75&lt;&gt;"",BilanzB!C75,IF(BilanzB!BA75&lt;&gt;"",BilanzB!C75,""))</f>
        <v/>
      </c>
      <c r="D74" s="436" t="str">
        <f>IF(BilanzB!AZ75&lt;&gt;"",BilanzB!AZ75,IF(BilanzB!BA75&lt;&gt;"",BilanzB!AZ75,""))</f>
        <v/>
      </c>
      <c r="E74" s="437" t="str">
        <f>IF(BilanzB!AZ75&lt;&gt;"",BilanzB!BA75,IF(BilanzB!BA75&lt;&gt;"",BilanzB!BA75,""))</f>
        <v/>
      </c>
      <c r="F74" s="434" t="str">
        <f>IF(BilanzB!BE174&lt;&gt;"",BilanzB!F174,IF(BilanzB!BF174&lt;&gt;"",BilanzB!F174,""))</f>
        <v/>
      </c>
      <c r="G74" s="440" t="str">
        <f>IF(BilanzB!BE174&lt;&gt;"",":",IF(BilanzB!BF174&lt;&gt;"",":",""))</f>
        <v/>
      </c>
      <c r="H74" s="435" t="str">
        <f>IF(BilanzB!BE174&lt;&gt;"",BilanzB!H174,IF(BilanzB!BF174&lt;&gt;"",BilanzB!H174,""))</f>
        <v/>
      </c>
      <c r="I74" s="468" t="str">
        <f>IF(BilanzB!BE174&lt;&gt;"",BilanzB!BE174,IF(BilanzB!BF174&lt;&gt;"",BilanzB!BE174,""))</f>
        <v/>
      </c>
      <c r="J74" s="469" t="str">
        <f>IF(BilanzB!BE174&lt;&gt;"",BilanzB!BF174,IF(BilanzB!BF174&lt;&gt;"",BilanzB!BF174,""))</f>
        <v/>
      </c>
    </row>
    <row r="75" spans="1:10" x14ac:dyDescent="0.25">
      <c r="A75" s="434" t="str">
        <f>IF(BilanzB!AZ76&lt;&gt;"",BilanzB!A76,IF(BilanzB!BA76&lt;&gt;"",BilanzB!A76,""))</f>
        <v/>
      </c>
      <c r="B75" s="440" t="str">
        <f>IF(BilanzB!AZ76&lt;&gt;"",":",IF(BilanzB!BA76&lt;&gt;"",":",""))</f>
        <v/>
      </c>
      <c r="C75" s="435" t="str">
        <f>IF(BilanzB!AZ76&lt;&gt;"",BilanzB!C76,IF(BilanzB!BA76&lt;&gt;"",BilanzB!C76,""))</f>
        <v/>
      </c>
      <c r="D75" s="436" t="str">
        <f>IF(BilanzB!AZ76&lt;&gt;"",BilanzB!AZ76,IF(BilanzB!BA76&lt;&gt;"",BilanzB!AZ76,""))</f>
        <v/>
      </c>
      <c r="E75" s="437" t="str">
        <f>IF(BilanzB!AZ76&lt;&gt;"",BilanzB!BA76,IF(BilanzB!BA76&lt;&gt;"",BilanzB!BA76,""))</f>
        <v/>
      </c>
      <c r="F75" s="434" t="str">
        <f>IF(BilanzB!BE175&lt;&gt;"",BilanzB!F175,IF(BilanzB!BF175&lt;&gt;"",BilanzB!F175,""))</f>
        <v/>
      </c>
      <c r="G75" s="440" t="str">
        <f>IF(BilanzB!BE175&lt;&gt;"",":",IF(BilanzB!BF175&lt;&gt;"",":",""))</f>
        <v/>
      </c>
      <c r="H75" s="435" t="str">
        <f>IF(BilanzB!BE175&lt;&gt;"",BilanzB!H175,IF(BilanzB!BF175&lt;&gt;"",BilanzB!H175,""))</f>
        <v/>
      </c>
      <c r="I75" s="468" t="str">
        <f>IF(BilanzB!BE175&lt;&gt;"",BilanzB!BE175,IF(BilanzB!BF175&lt;&gt;"",BilanzB!BE175,""))</f>
        <v/>
      </c>
      <c r="J75" s="469" t="str">
        <f>IF(BilanzB!BE175&lt;&gt;"",BilanzB!BF175,IF(BilanzB!BF175&lt;&gt;"",BilanzB!BF175,""))</f>
        <v/>
      </c>
    </row>
    <row r="76" spans="1:10" x14ac:dyDescent="0.25">
      <c r="A76" s="434" t="str">
        <f>IF(BilanzB!AZ77&lt;&gt;"",BilanzB!A77,IF(BilanzB!BA77&lt;&gt;"",BilanzB!A77,""))</f>
        <v/>
      </c>
      <c r="B76" s="440" t="str">
        <f>IF(BilanzB!AZ77&lt;&gt;"",":",IF(BilanzB!BA77&lt;&gt;"",":",""))</f>
        <v/>
      </c>
      <c r="C76" s="435" t="str">
        <f>IF(BilanzB!AZ77&lt;&gt;"",BilanzB!C77,IF(BilanzB!BA77&lt;&gt;"",BilanzB!C77,""))</f>
        <v/>
      </c>
      <c r="D76" s="436" t="str">
        <f>IF(BilanzB!AZ77&lt;&gt;"",BilanzB!AZ77,IF(BilanzB!BA77&lt;&gt;"",BilanzB!AZ77,""))</f>
        <v/>
      </c>
      <c r="E76" s="437" t="str">
        <f>IF(BilanzB!AZ77&lt;&gt;"",BilanzB!BA77,IF(BilanzB!BA77&lt;&gt;"",BilanzB!BA77,""))</f>
        <v/>
      </c>
      <c r="F76" s="434" t="str">
        <f>IF(BilanzB!BE176&lt;&gt;"",BilanzB!F176,IF(BilanzB!BF176&lt;&gt;"",BilanzB!F176,""))</f>
        <v/>
      </c>
      <c r="G76" s="440" t="str">
        <f>IF(BilanzB!BE176&lt;&gt;"",":",IF(BilanzB!BF176&lt;&gt;"",":",""))</f>
        <v/>
      </c>
      <c r="H76" s="435" t="str">
        <f>IF(BilanzB!BE176&lt;&gt;"",BilanzB!H176,IF(BilanzB!BF176&lt;&gt;"",BilanzB!H176,""))</f>
        <v/>
      </c>
      <c r="I76" s="468" t="str">
        <f>IF(BilanzB!BE176&lt;&gt;"",BilanzB!BE176,IF(BilanzB!BF176&lt;&gt;"",BilanzB!BE176,""))</f>
        <v/>
      </c>
      <c r="J76" s="469" t="str">
        <f>IF(BilanzB!BE176&lt;&gt;"",BilanzB!BF176,IF(BilanzB!BF176&lt;&gt;"",BilanzB!BF176,""))</f>
        <v/>
      </c>
    </row>
    <row r="77" spans="1:10" x14ac:dyDescent="0.25">
      <c r="A77" s="434" t="str">
        <f>IF(BilanzB!AZ78&lt;&gt;"",BilanzB!A78,IF(BilanzB!BA78&lt;&gt;"",BilanzB!A78,""))</f>
        <v/>
      </c>
      <c r="B77" s="440" t="str">
        <f>IF(BilanzB!AZ78&lt;&gt;"",":",IF(BilanzB!BA78&lt;&gt;"",":",""))</f>
        <v/>
      </c>
      <c r="C77" s="435" t="str">
        <f>IF(BilanzB!AZ78&lt;&gt;"",BilanzB!C78,IF(BilanzB!BA78&lt;&gt;"",BilanzB!C78,""))</f>
        <v/>
      </c>
      <c r="D77" s="436" t="str">
        <f>IF(BilanzB!AZ78&lt;&gt;"",BilanzB!AZ78,IF(BilanzB!BA78&lt;&gt;"",BilanzB!AZ78,""))</f>
        <v/>
      </c>
      <c r="E77" s="437" t="str">
        <f>IF(BilanzB!AZ78&lt;&gt;"",BilanzB!BA78,IF(BilanzB!BA78&lt;&gt;"",BilanzB!BA78,""))</f>
        <v/>
      </c>
      <c r="F77" s="434" t="str">
        <f>IF(BilanzB!BE177&lt;&gt;"",BilanzB!F177,IF(BilanzB!BF177&lt;&gt;"",BilanzB!F177,""))</f>
        <v/>
      </c>
      <c r="G77" s="440" t="str">
        <f>IF(BilanzB!BE177&lt;&gt;"",":",IF(BilanzB!BF177&lt;&gt;"",":",""))</f>
        <v/>
      </c>
      <c r="H77" s="435" t="str">
        <f>IF(BilanzB!BE177&lt;&gt;"",BilanzB!H177,IF(BilanzB!BF177&lt;&gt;"",BilanzB!H177,""))</f>
        <v/>
      </c>
      <c r="I77" s="468" t="str">
        <f>IF(BilanzB!BE177&lt;&gt;"",BilanzB!BE177,IF(BilanzB!BF177&lt;&gt;"",BilanzB!BE177,""))</f>
        <v/>
      </c>
      <c r="J77" s="469" t="str">
        <f>IF(BilanzB!BE177&lt;&gt;"",BilanzB!BF177,IF(BilanzB!BF177&lt;&gt;"",BilanzB!BF177,""))</f>
        <v/>
      </c>
    </row>
    <row r="78" spans="1:10" x14ac:dyDescent="0.25">
      <c r="A78" s="434" t="str">
        <f>IF(BilanzB!AZ79&lt;&gt;"",BilanzB!A79,IF(BilanzB!BA79&lt;&gt;"",BilanzB!A79,""))</f>
        <v/>
      </c>
      <c r="B78" s="440" t="str">
        <f>IF(BilanzB!AZ79&lt;&gt;"",":",IF(BilanzB!BA79&lt;&gt;"",":",""))</f>
        <v/>
      </c>
      <c r="C78" s="435" t="str">
        <f>IF(BilanzB!AZ79&lt;&gt;"",BilanzB!C79,IF(BilanzB!BA79&lt;&gt;"",BilanzB!C79,""))</f>
        <v/>
      </c>
      <c r="D78" s="436" t="str">
        <f>IF(BilanzB!AZ79&lt;&gt;"",BilanzB!AZ79,IF(BilanzB!BA79&lt;&gt;"",BilanzB!AZ79,""))</f>
        <v/>
      </c>
      <c r="E78" s="437" t="str">
        <f>IF(BilanzB!AZ79&lt;&gt;"",BilanzB!BA79,IF(BilanzB!BA79&lt;&gt;"",BilanzB!BA79,""))</f>
        <v/>
      </c>
      <c r="F78" s="434" t="str">
        <f>IF(BilanzB!BE178&lt;&gt;"",BilanzB!F178,IF(BilanzB!BF178&lt;&gt;"",BilanzB!F178,""))</f>
        <v/>
      </c>
      <c r="G78" s="440" t="str">
        <f>IF(BilanzB!BE178&lt;&gt;"",":",IF(BilanzB!BF178&lt;&gt;"",":",""))</f>
        <v/>
      </c>
      <c r="H78" s="435" t="str">
        <f>IF(BilanzB!BE178&lt;&gt;"",BilanzB!H178,IF(BilanzB!BF178&lt;&gt;"",BilanzB!H178,""))</f>
        <v/>
      </c>
      <c r="I78" s="468" t="str">
        <f>IF(BilanzB!BE178&lt;&gt;"",BilanzB!BE178,IF(BilanzB!BF178&lt;&gt;"",BilanzB!BE178,""))</f>
        <v/>
      </c>
      <c r="J78" s="469" t="str">
        <f>IF(BilanzB!BE178&lt;&gt;"",BilanzB!BF178,IF(BilanzB!BF178&lt;&gt;"",BilanzB!BF178,""))</f>
        <v/>
      </c>
    </row>
    <row r="79" spans="1:10" ht="15" customHeight="1" x14ac:dyDescent="0.25">
      <c r="A79" s="434" t="str">
        <f>IF(BilanzB!AZ80&lt;&gt;"",BilanzB!A80,IF(BilanzB!BA80&lt;&gt;"",BilanzB!A80,""))</f>
        <v/>
      </c>
      <c r="B79" s="440" t="str">
        <f>IF(BilanzB!AZ80&lt;&gt;"",":",IF(BilanzB!BA80&lt;&gt;"",":",""))</f>
        <v/>
      </c>
      <c r="C79" s="435" t="str">
        <f>IF(BilanzB!AZ80&lt;&gt;"",BilanzB!C80,IF(BilanzB!BA80&lt;&gt;"",BilanzB!C80,""))</f>
        <v/>
      </c>
      <c r="D79" s="436" t="str">
        <f>IF(BilanzB!AZ80&lt;&gt;"",BilanzB!AZ80,IF(BilanzB!BA80&lt;&gt;"",BilanzB!AZ80,""))</f>
        <v/>
      </c>
      <c r="E79" s="437" t="str">
        <f>IF(BilanzB!AZ80&lt;&gt;"",BilanzB!BA80,IF(BilanzB!BA80&lt;&gt;"",BilanzB!BA80,""))</f>
        <v/>
      </c>
      <c r="F79" s="434" t="str">
        <f>IF(BilanzB!BE179&lt;&gt;"",BilanzB!F179,IF(BilanzB!BF179&lt;&gt;"",BilanzB!F179,""))</f>
        <v/>
      </c>
      <c r="G79" s="440" t="str">
        <f>IF(BilanzB!BE179&lt;&gt;"",":",IF(BilanzB!BF179&lt;&gt;"",":",""))</f>
        <v/>
      </c>
      <c r="H79" s="435" t="str">
        <f>IF(BilanzB!BE179&lt;&gt;"",BilanzB!H179,IF(BilanzB!BF179&lt;&gt;"",BilanzB!H179,""))</f>
        <v/>
      </c>
      <c r="I79" s="468" t="str">
        <f>IF(BilanzB!BE179&lt;&gt;"",BilanzB!BE179,IF(BilanzB!BF179&lt;&gt;"",BilanzB!BE179,""))</f>
        <v/>
      </c>
      <c r="J79" s="469" t="str">
        <f>IF(BilanzB!BE179&lt;&gt;"",BilanzB!BF179,IF(BilanzB!BF179&lt;&gt;"",BilanzB!BF179,""))</f>
        <v/>
      </c>
    </row>
    <row r="80" spans="1:10" ht="15" customHeight="1" x14ac:dyDescent="0.25">
      <c r="A80" s="434" t="str">
        <f>IF(BilanzB!AZ81&lt;&gt;"",BilanzB!A81,IF(BilanzB!BA81&lt;&gt;"",BilanzB!A81,""))</f>
        <v/>
      </c>
      <c r="B80" s="440" t="str">
        <f>IF(BilanzB!AZ81&lt;&gt;"",":",IF(BilanzB!BA81&lt;&gt;"",":",""))</f>
        <v/>
      </c>
      <c r="C80" s="435" t="str">
        <f>IF(BilanzB!AZ81&lt;&gt;"",BilanzB!C81,IF(BilanzB!BA81&lt;&gt;"",BilanzB!C81,""))</f>
        <v/>
      </c>
      <c r="D80" s="436" t="str">
        <f>IF(BilanzB!AZ81&lt;&gt;"",BilanzB!AZ81,IF(BilanzB!BA81&lt;&gt;"",BilanzB!AZ81,""))</f>
        <v/>
      </c>
      <c r="E80" s="437" t="str">
        <f>IF(BilanzB!AZ81&lt;&gt;"",BilanzB!BA81,IF(BilanzB!BA81&lt;&gt;"",BilanzB!BA81,""))</f>
        <v/>
      </c>
      <c r="F80" s="434" t="str">
        <f>IF(BilanzB!BE180&lt;&gt;"",BilanzB!F180,IF(BilanzB!BF180&lt;&gt;"",BilanzB!F180,""))</f>
        <v/>
      </c>
      <c r="G80" s="440" t="str">
        <f>IF(BilanzB!BE180&lt;&gt;"",":",IF(BilanzB!BF180&lt;&gt;"",":",""))</f>
        <v/>
      </c>
      <c r="H80" s="435" t="str">
        <f>IF(BilanzB!BE180&lt;&gt;"",BilanzB!H180,IF(BilanzB!BF180&lt;&gt;"",BilanzB!H180,""))</f>
        <v/>
      </c>
      <c r="I80" s="468" t="str">
        <f>IF(BilanzB!BE180&lt;&gt;"",BilanzB!BE180,IF(BilanzB!BF180&lt;&gt;"",BilanzB!BE180,""))</f>
        <v/>
      </c>
      <c r="J80" s="469" t="str">
        <f>IF(BilanzB!BE180&lt;&gt;"",BilanzB!BF180,IF(BilanzB!BF180&lt;&gt;"",BilanzB!BF180,""))</f>
        <v/>
      </c>
    </row>
    <row r="81" spans="1:10" ht="15" customHeight="1" x14ac:dyDescent="0.25">
      <c r="A81" s="434" t="str">
        <f>IF(BilanzB!AZ82&lt;&gt;"",BilanzB!A82,IF(BilanzB!BA82&lt;&gt;"",BilanzB!A82,""))</f>
        <v/>
      </c>
      <c r="B81" s="440" t="str">
        <f>IF(BilanzB!AZ82&lt;&gt;"",":",IF(BilanzB!BA82&lt;&gt;"",":",""))</f>
        <v/>
      </c>
      <c r="C81" s="435" t="str">
        <f>IF(BilanzB!AZ82&lt;&gt;"",BilanzB!C82,IF(BilanzB!BA82&lt;&gt;"",BilanzB!C82,""))</f>
        <v/>
      </c>
      <c r="D81" s="436" t="str">
        <f>IF(BilanzB!AZ82&lt;&gt;"",BilanzB!AZ82,IF(BilanzB!BA82&lt;&gt;"",BilanzB!AZ82,""))</f>
        <v/>
      </c>
      <c r="E81" s="437" t="str">
        <f>IF(BilanzB!AZ82&lt;&gt;"",BilanzB!BA82,IF(BilanzB!BA82&lt;&gt;"",BilanzB!BA82,""))</f>
        <v/>
      </c>
      <c r="F81" s="434" t="str">
        <f>IF(BilanzB!BE181&lt;&gt;"",BilanzB!F181,IF(BilanzB!BF181&lt;&gt;"",BilanzB!F181,""))</f>
        <v/>
      </c>
      <c r="G81" s="440" t="str">
        <f>IF(BilanzB!BE181&lt;&gt;"",":",IF(BilanzB!BF181&lt;&gt;"",":",""))</f>
        <v/>
      </c>
      <c r="H81" s="435" t="str">
        <f>IF(BilanzB!BE181&lt;&gt;"",BilanzB!H181,IF(BilanzB!BF181&lt;&gt;"",BilanzB!H181,""))</f>
        <v/>
      </c>
      <c r="I81" s="468" t="str">
        <f>IF(BilanzB!BE181&lt;&gt;"",BilanzB!BE181,IF(BilanzB!BF181&lt;&gt;"",BilanzB!BE181,""))</f>
        <v/>
      </c>
      <c r="J81" s="469" t="str">
        <f>IF(BilanzB!BE181&lt;&gt;"",BilanzB!BF181,IF(BilanzB!BF181&lt;&gt;"",BilanzB!BF181,""))</f>
        <v/>
      </c>
    </row>
    <row r="82" spans="1:10" ht="15" customHeight="1" x14ac:dyDescent="0.25">
      <c r="A82" s="434" t="str">
        <f>IF(BilanzB!AZ83&lt;&gt;"",BilanzB!A83,IF(BilanzB!BA83&lt;&gt;"",BilanzB!A83,""))</f>
        <v/>
      </c>
      <c r="B82" s="440" t="str">
        <f>IF(BilanzB!AZ83&lt;&gt;"",":",IF(BilanzB!BA83&lt;&gt;"",":",""))</f>
        <v/>
      </c>
      <c r="C82" s="435" t="str">
        <f>IF(BilanzB!AZ83&lt;&gt;"",BilanzB!C83,IF(BilanzB!BA83&lt;&gt;"",BilanzB!C83,""))</f>
        <v/>
      </c>
      <c r="D82" s="436" t="str">
        <f>IF(BilanzB!AZ83&lt;&gt;"",BilanzB!AZ83,IF(BilanzB!BA83&lt;&gt;"",BilanzB!AZ83,""))</f>
        <v/>
      </c>
      <c r="E82" s="437" t="str">
        <f>IF(BilanzB!AZ83&lt;&gt;"",BilanzB!BA83,IF(BilanzB!BA83&lt;&gt;"",BilanzB!BA83,""))</f>
        <v/>
      </c>
      <c r="F82" s="434" t="str">
        <f>IF(BilanzB!BE182&lt;&gt;"",BilanzB!F182,IF(BilanzB!BF182&lt;&gt;"",BilanzB!F182,""))</f>
        <v/>
      </c>
      <c r="G82" s="440" t="str">
        <f>IF(BilanzB!BE182&lt;&gt;"",":",IF(BilanzB!BF182&lt;&gt;"",":",""))</f>
        <v/>
      </c>
      <c r="H82" s="435" t="str">
        <f>IF(BilanzB!BE182&lt;&gt;"",BilanzB!H182,IF(BilanzB!BF182&lt;&gt;"",BilanzB!H182,""))</f>
        <v/>
      </c>
      <c r="I82" s="468" t="str">
        <f>IF(BilanzB!BE182&lt;&gt;"",BilanzB!BE182,IF(BilanzB!BF182&lt;&gt;"",BilanzB!BE182,""))</f>
        <v/>
      </c>
      <c r="J82" s="469" t="str">
        <f>IF(BilanzB!BE182&lt;&gt;"",BilanzB!BF182,IF(BilanzB!BF182&lt;&gt;"",BilanzB!BF182,""))</f>
        <v/>
      </c>
    </row>
    <row r="83" spans="1:10" ht="15" customHeight="1" x14ac:dyDescent="0.25">
      <c r="A83" s="434" t="str">
        <f>IF(BilanzB!AZ84&lt;&gt;"",BilanzB!A84,IF(BilanzB!BA84&lt;&gt;"",BilanzB!A84,""))</f>
        <v/>
      </c>
      <c r="B83" s="440" t="str">
        <f>IF(BilanzB!AZ84&lt;&gt;"",":",IF(BilanzB!BA84&lt;&gt;"",":",""))</f>
        <v/>
      </c>
      <c r="C83" s="435" t="str">
        <f>IF(BilanzB!AZ84&lt;&gt;"",BilanzB!C84,IF(BilanzB!BA84&lt;&gt;"",BilanzB!C84,""))</f>
        <v/>
      </c>
      <c r="D83" s="436" t="str">
        <f>IF(BilanzB!AZ84&lt;&gt;"",BilanzB!AZ84,IF(BilanzB!BA84&lt;&gt;"",BilanzB!AZ84,""))</f>
        <v/>
      </c>
      <c r="E83" s="437" t="str">
        <f>IF(BilanzB!AZ84&lt;&gt;"",BilanzB!BA84,IF(BilanzB!BA84&lt;&gt;"",BilanzB!BA84,""))</f>
        <v/>
      </c>
      <c r="F83" s="434" t="str">
        <f>IF(BilanzB!BE183&lt;&gt;"",BilanzB!F183,IF(BilanzB!BF183&lt;&gt;"",BilanzB!F183,""))</f>
        <v/>
      </c>
      <c r="G83" s="440" t="str">
        <f>IF(BilanzB!BE183&lt;&gt;"",":",IF(BilanzB!BF183&lt;&gt;"",":",""))</f>
        <v/>
      </c>
      <c r="H83" s="435" t="str">
        <f>IF(BilanzB!BE183&lt;&gt;"",BilanzB!H183,IF(BilanzB!BF183&lt;&gt;"",BilanzB!H183,""))</f>
        <v/>
      </c>
      <c r="I83" s="468" t="str">
        <f>IF(BilanzB!BE183&lt;&gt;"",BilanzB!BE183,IF(BilanzB!BF183&lt;&gt;"",BilanzB!BE183,""))</f>
        <v/>
      </c>
      <c r="J83" s="469" t="str">
        <f>IF(BilanzB!BE183&lt;&gt;"",BilanzB!BF183,IF(BilanzB!BF183&lt;&gt;"",BilanzB!BF183,""))</f>
        <v/>
      </c>
    </row>
    <row r="84" spans="1:10" ht="15" customHeight="1" x14ac:dyDescent="0.25">
      <c r="A84" s="434" t="str">
        <f>IF(BilanzB!AZ85&lt;&gt;"",BilanzB!A85,IF(BilanzB!BA85&lt;&gt;"",BilanzB!A85,""))</f>
        <v/>
      </c>
      <c r="B84" s="440" t="str">
        <f>IF(BilanzB!AZ85&lt;&gt;"",":",IF(BilanzB!BA85&lt;&gt;"",":",""))</f>
        <v/>
      </c>
      <c r="C84" s="435" t="str">
        <f>IF(BilanzB!AZ85&lt;&gt;"",BilanzB!C85,IF(BilanzB!BA85&lt;&gt;"",BilanzB!C85,""))</f>
        <v/>
      </c>
      <c r="D84" s="436" t="str">
        <f>IF(BilanzB!AZ85&lt;&gt;"",BilanzB!AZ85,IF(BilanzB!BA85&lt;&gt;"",BilanzB!AZ85,""))</f>
        <v/>
      </c>
      <c r="E84" s="437" t="str">
        <f>IF(BilanzB!AZ85&lt;&gt;"",BilanzB!BA85,IF(BilanzB!BA85&lt;&gt;"",BilanzB!BA85,""))</f>
        <v/>
      </c>
      <c r="F84" s="434" t="str">
        <f>IF(BilanzB!BE184&lt;&gt;"",BilanzB!F184,IF(BilanzB!BF184&lt;&gt;"",BilanzB!F184,""))</f>
        <v/>
      </c>
      <c r="G84" s="440" t="str">
        <f>IF(BilanzB!BE184&lt;&gt;"",":",IF(BilanzB!BF184&lt;&gt;"",":",""))</f>
        <v/>
      </c>
      <c r="H84" s="435" t="str">
        <f>IF(BilanzB!BE184&lt;&gt;"",BilanzB!H184,IF(BilanzB!BF184&lt;&gt;"",BilanzB!H184,""))</f>
        <v/>
      </c>
      <c r="I84" s="468" t="str">
        <f>IF(BilanzB!BE184&lt;&gt;"",BilanzB!BE184,IF(BilanzB!BF184&lt;&gt;"",BilanzB!BE184,""))</f>
        <v/>
      </c>
      <c r="J84" s="469" t="str">
        <f>IF(BilanzB!BE184&lt;&gt;"",BilanzB!BF184,IF(BilanzB!BF184&lt;&gt;"",BilanzB!BF184,""))</f>
        <v/>
      </c>
    </row>
    <row r="85" spans="1:10" ht="15" customHeight="1" x14ac:dyDescent="0.25">
      <c r="A85" s="434" t="str">
        <f>IF(BilanzB!AZ86&lt;&gt;"",BilanzB!A86,IF(BilanzB!BA86&lt;&gt;"",BilanzB!A86,""))</f>
        <v/>
      </c>
      <c r="B85" s="440" t="str">
        <f>IF(BilanzB!AZ86&lt;&gt;"",":",IF(BilanzB!BA86&lt;&gt;"",":",""))</f>
        <v/>
      </c>
      <c r="C85" s="435" t="str">
        <f>IF(BilanzB!AZ86&lt;&gt;"",BilanzB!C86,IF(BilanzB!BA86&lt;&gt;"",BilanzB!C86,""))</f>
        <v/>
      </c>
      <c r="D85" s="436" t="str">
        <f>IF(BilanzB!AZ86&lt;&gt;"",BilanzB!AZ86,IF(BilanzB!BA86&lt;&gt;"",BilanzB!AZ86,""))</f>
        <v/>
      </c>
      <c r="E85" s="437" t="str">
        <f>IF(BilanzB!AZ86&lt;&gt;"",BilanzB!BA86,IF(BilanzB!BA86&lt;&gt;"",BilanzB!BA86,""))</f>
        <v/>
      </c>
      <c r="F85" s="434" t="str">
        <f>IF(BilanzB!BE185&lt;&gt;"",BilanzB!F185,IF(BilanzB!BF185&lt;&gt;"",BilanzB!F185,""))</f>
        <v/>
      </c>
      <c r="G85" s="440" t="str">
        <f>IF(BilanzB!BE185&lt;&gt;"",":",IF(BilanzB!BF185&lt;&gt;"",":",""))</f>
        <v/>
      </c>
      <c r="H85" s="435" t="str">
        <f>IF(BilanzB!BE185&lt;&gt;"",BilanzB!H185,IF(BilanzB!BF185&lt;&gt;"",BilanzB!H185,""))</f>
        <v/>
      </c>
      <c r="I85" s="468" t="str">
        <f>IF(BilanzB!BE185&lt;&gt;"",BilanzB!BE185,IF(BilanzB!BF185&lt;&gt;"",BilanzB!BE185,""))</f>
        <v/>
      </c>
      <c r="J85" s="469" t="str">
        <f>IF(BilanzB!BE185&lt;&gt;"",BilanzB!BF185,IF(BilanzB!BF185&lt;&gt;"",BilanzB!BF185,""))</f>
        <v/>
      </c>
    </row>
    <row r="86" spans="1:10" ht="15.75" customHeight="1" thickBot="1" x14ac:dyDescent="0.3">
      <c r="A86" s="434" t="str">
        <f>IF(BilanzB!AZ87&lt;&gt;"",BilanzB!A87,IF(BilanzB!BA87&lt;&gt;"",BilanzB!A87,""))</f>
        <v/>
      </c>
      <c r="B86" s="440" t="str">
        <f>IF(BilanzB!AZ87&lt;&gt;"",":",IF(BilanzB!BA87&lt;&gt;"",":",""))</f>
        <v/>
      </c>
      <c r="C86" s="435" t="str">
        <f>IF(BilanzB!AZ87&lt;&gt;"",BilanzB!C87,IF(BilanzB!BA87&lt;&gt;"",BilanzB!C87,""))</f>
        <v/>
      </c>
      <c r="D86" s="436" t="str">
        <f>IF(BilanzB!AZ87&lt;&gt;"",BilanzB!AZ87,IF(BilanzB!BA87&lt;&gt;"",BilanzB!AZ87,""))</f>
        <v/>
      </c>
      <c r="E86" s="437" t="str">
        <f>IF(BilanzB!AZ87&lt;&gt;"",BilanzB!BA87,IF(BilanzB!BA87&lt;&gt;"",BilanzB!BA87,""))</f>
        <v/>
      </c>
      <c r="F86" s="434" t="str">
        <f>IF(BilanzB!BE186&lt;&gt;"",BilanzB!F186,IF(BilanzB!BF186&lt;&gt;"",BilanzB!F186,""))</f>
        <v/>
      </c>
      <c r="G86" s="440" t="str">
        <f>IF(BilanzB!BE186&lt;&gt;"",":",IF(BilanzB!BF186&lt;&gt;"",":",""))</f>
        <v/>
      </c>
      <c r="H86" s="435" t="str">
        <f>IF(BilanzB!BE186&lt;&gt;"",BilanzB!H186,IF(BilanzB!BF186&lt;&gt;"",BilanzB!H186,""))</f>
        <v/>
      </c>
      <c r="I86" s="468" t="str">
        <f>IF(BilanzB!BE186&lt;&gt;"",BilanzB!BE186,IF(BilanzB!BF186&lt;&gt;"",BilanzB!BE186,""))</f>
        <v/>
      </c>
      <c r="J86" s="469" t="str">
        <f>IF(BilanzB!BE186&lt;&gt;"",BilanzB!BF186,IF(BilanzB!BF186&lt;&gt;"",BilanzB!BF186,""))</f>
        <v/>
      </c>
    </row>
    <row r="87" spans="1:10" ht="15.75" thickTop="1" x14ac:dyDescent="0.25">
      <c r="A87" s="787"/>
      <c r="B87" s="787"/>
      <c r="C87" s="787"/>
      <c r="D87" s="787"/>
      <c r="E87" s="787"/>
      <c r="F87" s="787"/>
      <c r="G87" s="787"/>
      <c r="H87" s="787"/>
      <c r="I87" s="787"/>
      <c r="J87" s="787"/>
    </row>
  </sheetData>
  <mergeCells count="13">
    <mergeCell ref="A70:C70"/>
    <mergeCell ref="F50:J50"/>
    <mergeCell ref="F51:H51"/>
    <mergeCell ref="F70:H70"/>
    <mergeCell ref="A2:E2"/>
    <mergeCell ref="F2:J2"/>
    <mergeCell ref="A3:C3"/>
    <mergeCell ref="F3:H3"/>
    <mergeCell ref="A1:J1"/>
    <mergeCell ref="A51:C51"/>
    <mergeCell ref="A20:C20"/>
    <mergeCell ref="F20:H20"/>
    <mergeCell ref="A50:E50"/>
  </mergeCell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D286B-2DC1-4B7F-879D-371EBAA28666}">
  <sheetPr codeName="Tabelle27"/>
  <dimension ref="A1:G33"/>
  <sheetViews>
    <sheetView workbookViewId="0">
      <selection activeCell="D34" sqref="D34"/>
    </sheetView>
  </sheetViews>
  <sheetFormatPr baseColWidth="10" defaultRowHeight="12.75" x14ac:dyDescent="0.2"/>
  <cols>
    <col min="1" max="1" width="12" style="806"/>
    <col min="2" max="2" width="28.5" style="470" customWidth="1"/>
    <col min="3" max="3" width="6.6640625" style="472" customWidth="1"/>
    <col min="4" max="4" width="34.6640625" style="470" customWidth="1"/>
    <col min="5" max="5" width="6.6640625" style="472" customWidth="1"/>
    <col min="6" max="6" width="31.1640625" style="470" customWidth="1"/>
    <col min="7" max="7" width="17" style="471" bestFit="1" customWidth="1"/>
    <col min="8" max="16384" width="12" style="470"/>
  </cols>
  <sheetData>
    <row r="1" spans="1:7" x14ac:dyDescent="0.2">
      <c r="A1" s="806" t="s">
        <v>2</v>
      </c>
      <c r="B1" s="1172" t="s">
        <v>582</v>
      </c>
      <c r="C1" s="1502"/>
      <c r="D1" s="1502"/>
      <c r="E1" s="1502"/>
      <c r="F1" s="1502"/>
    </row>
    <row r="2" spans="1:7" ht="15" x14ac:dyDescent="0.2">
      <c r="A2" s="473"/>
      <c r="B2" s="474"/>
      <c r="C2" s="475"/>
      <c r="D2" s="474"/>
      <c r="E2" s="475"/>
      <c r="F2" s="474"/>
      <c r="G2" s="516"/>
    </row>
    <row r="3" spans="1:7" ht="15" x14ac:dyDescent="0.25">
      <c r="A3" s="473"/>
      <c r="B3" s="476"/>
      <c r="C3" s="475"/>
      <c r="D3" s="476"/>
      <c r="E3" s="475"/>
      <c r="F3" s="476"/>
    </row>
    <row r="4" spans="1:7" ht="15" x14ac:dyDescent="0.25">
      <c r="A4" s="473"/>
      <c r="B4" s="476"/>
      <c r="C4" s="475"/>
      <c r="D4" s="476"/>
      <c r="E4" s="475"/>
      <c r="F4" s="476"/>
    </row>
    <row r="5" spans="1:7" ht="15" x14ac:dyDescent="0.25">
      <c r="A5" s="473"/>
      <c r="B5" s="476"/>
      <c r="C5" s="475"/>
      <c r="D5" s="476"/>
      <c r="E5" s="475"/>
      <c r="F5" s="476"/>
    </row>
    <row r="6" spans="1:7" ht="15" x14ac:dyDescent="0.25">
      <c r="A6" s="473"/>
      <c r="B6" s="476"/>
      <c r="C6" s="475"/>
      <c r="D6" s="476"/>
      <c r="E6" s="475"/>
      <c r="F6" s="476"/>
    </row>
    <row r="7" spans="1:7" ht="15" x14ac:dyDescent="0.25">
      <c r="A7" s="473"/>
      <c r="B7" s="476"/>
      <c r="C7" s="475"/>
      <c r="D7" s="476"/>
      <c r="E7" s="475"/>
      <c r="F7" s="476"/>
    </row>
    <row r="8" spans="1:7" ht="15" x14ac:dyDescent="0.25">
      <c r="A8" s="473"/>
      <c r="D8" s="476"/>
      <c r="E8" s="475"/>
      <c r="F8" s="476"/>
      <c r="G8" s="500"/>
    </row>
    <row r="9" spans="1:7" ht="15" x14ac:dyDescent="0.25">
      <c r="A9" s="473"/>
      <c r="B9" s="476"/>
      <c r="C9" s="475"/>
      <c r="D9" s="476"/>
      <c r="E9" s="475"/>
      <c r="F9" s="476"/>
      <c r="G9" s="503"/>
    </row>
    <row r="10" spans="1:7" ht="15" x14ac:dyDescent="0.25">
      <c r="A10" s="473"/>
      <c r="B10" s="476"/>
      <c r="C10" s="475"/>
      <c r="D10" s="476"/>
      <c r="F10" s="476"/>
      <c r="G10" s="477"/>
    </row>
    <row r="11" spans="1:7" s="502" customFormat="1" ht="15" x14ac:dyDescent="0.25">
      <c r="A11" s="473"/>
      <c r="B11" s="476"/>
      <c r="C11" s="475"/>
      <c r="D11" s="476"/>
      <c r="E11" s="504"/>
      <c r="F11" s="476"/>
      <c r="G11" s="477"/>
    </row>
    <row r="12" spans="1:7" s="502" customFormat="1" ht="15" x14ac:dyDescent="0.25">
      <c r="A12" s="473"/>
      <c r="B12" s="476"/>
      <c r="C12" s="475"/>
      <c r="D12" s="476"/>
      <c r="E12" s="504"/>
      <c r="F12" s="476"/>
      <c r="G12" s="477"/>
    </row>
    <row r="13" spans="1:7" s="502" customFormat="1" ht="15" x14ac:dyDescent="0.25">
      <c r="A13" s="473"/>
      <c r="B13" s="476"/>
      <c r="C13" s="475"/>
      <c r="D13" s="476"/>
      <c r="E13" s="504"/>
      <c r="F13" s="476"/>
      <c r="G13" s="477"/>
    </row>
    <row r="14" spans="1:7" ht="15" x14ac:dyDescent="0.25">
      <c r="A14" s="473"/>
      <c r="B14" s="476"/>
      <c r="C14" s="475"/>
      <c r="D14" s="476"/>
      <c r="F14" s="476"/>
      <c r="G14" s="477"/>
    </row>
    <row r="15" spans="1:7" x14ac:dyDescent="0.2">
      <c r="A15" s="1503" t="s">
        <v>448</v>
      </c>
      <c r="B15" s="1503"/>
      <c r="C15" s="1503"/>
      <c r="D15" s="1503"/>
      <c r="E15" s="1503"/>
      <c r="F15" s="1503"/>
      <c r="G15" s="1503"/>
    </row>
    <row r="16" spans="1:7" ht="15" x14ac:dyDescent="0.25">
      <c r="A16" s="808"/>
      <c r="B16" s="476"/>
      <c r="C16" s="475"/>
      <c r="D16" s="476"/>
      <c r="F16" s="476"/>
    </row>
    <row r="17" spans="1:7" ht="15" x14ac:dyDescent="0.25">
      <c r="A17" s="808"/>
      <c r="B17" s="31"/>
      <c r="C17" s="475"/>
      <c r="D17" s="476"/>
      <c r="F17" s="476"/>
    </row>
    <row r="18" spans="1:7" ht="15.75" x14ac:dyDescent="0.25">
      <c r="A18" s="808"/>
      <c r="B18" s="478"/>
      <c r="C18" s="479"/>
      <c r="D18" s="476"/>
      <c r="E18" s="806"/>
      <c r="F18" s="476"/>
    </row>
    <row r="19" spans="1:7" ht="15.75" x14ac:dyDescent="0.25">
      <c r="A19" s="473"/>
      <c r="B19" s="476"/>
      <c r="C19" s="475"/>
      <c r="D19" s="481"/>
      <c r="E19" s="480"/>
      <c r="F19" s="31"/>
      <c r="G19" s="490"/>
    </row>
    <row r="20" spans="1:7" ht="15" x14ac:dyDescent="0.25">
      <c r="A20" s="473"/>
      <c r="B20" s="31"/>
      <c r="D20" s="476"/>
      <c r="G20" s="477"/>
    </row>
    <row r="21" spans="1:7" ht="15" x14ac:dyDescent="0.25">
      <c r="A21" s="473"/>
      <c r="D21" s="476"/>
      <c r="G21" s="500"/>
    </row>
    <row r="22" spans="1:7" ht="15" x14ac:dyDescent="0.25">
      <c r="A22" s="473"/>
      <c r="D22" s="476"/>
      <c r="G22" s="477"/>
    </row>
    <row r="23" spans="1:7" ht="15" x14ac:dyDescent="0.25">
      <c r="A23" s="473"/>
      <c r="D23" s="476"/>
      <c r="G23" s="477"/>
    </row>
    <row r="24" spans="1:7" s="502" customFormat="1" ht="15" x14ac:dyDescent="0.25">
      <c r="A24" s="473"/>
      <c r="B24" s="31"/>
      <c r="C24" s="504"/>
      <c r="D24" s="476"/>
      <c r="E24" s="504"/>
      <c r="G24" s="477"/>
    </row>
    <row r="25" spans="1:7" s="502" customFormat="1" ht="15" x14ac:dyDescent="0.25">
      <c r="A25" s="473"/>
      <c r="C25" s="504"/>
      <c r="D25" s="476"/>
      <c r="E25" s="504"/>
      <c r="G25" s="477"/>
    </row>
    <row r="26" spans="1:7" s="502" customFormat="1" ht="15" x14ac:dyDescent="0.25">
      <c r="A26" s="473"/>
      <c r="C26" s="504"/>
      <c r="D26" s="476"/>
      <c r="E26" s="504"/>
      <c r="G26" s="477"/>
    </row>
    <row r="27" spans="1:7" ht="15" x14ac:dyDescent="0.25">
      <c r="A27" s="473"/>
      <c r="D27" s="476"/>
      <c r="G27" s="477"/>
    </row>
    <row r="28" spans="1:7" ht="15" x14ac:dyDescent="0.25">
      <c r="A28" s="473"/>
      <c r="D28" s="476"/>
      <c r="G28" s="477"/>
    </row>
    <row r="29" spans="1:7" x14ac:dyDescent="0.2">
      <c r="A29" s="807"/>
      <c r="B29" s="505" t="str">
        <f>CONCATENATE("Hinrunde ",SUM(C2:C10)," von6")</f>
        <v>Hinrunde 0 von6</v>
      </c>
      <c r="C29" s="506"/>
      <c r="D29" s="505" t="str">
        <f>CONCATENATE("Hinrunde ",SUM(E2:E10)," von6")</f>
        <v>Hinrunde 0 von6</v>
      </c>
      <c r="E29" s="506"/>
      <c r="F29" s="507"/>
      <c r="G29" s="505"/>
    </row>
    <row r="30" spans="1:7" ht="15.75" x14ac:dyDescent="0.25">
      <c r="B30" s="482">
        <f>-6+SUM(C2:C14)</f>
        <v>-6</v>
      </c>
      <c r="D30" s="482">
        <f>-6+SUM(E2:E14)</f>
        <v>-6</v>
      </c>
    </row>
    <row r="32" spans="1:7" x14ac:dyDescent="0.2">
      <c r="A32" s="509"/>
      <c r="B32" s="508" t="str">
        <f>CONCATENATE("Gesamt    ",SUM(C2:C28)," von12")</f>
        <v>Gesamt    0 von12</v>
      </c>
      <c r="C32" s="509"/>
      <c r="D32" s="508" t="str">
        <f>CONCATENATE("Gesamt    ",SUM(E2:E28)," von12")</f>
        <v>Gesamt    0 von12</v>
      </c>
      <c r="E32" s="509"/>
      <c r="F32" s="510"/>
      <c r="G32" s="508"/>
    </row>
    <row r="33" spans="2:4" ht="15.75" x14ac:dyDescent="0.25">
      <c r="B33" s="583">
        <f>-12+SUM(C2:C28)</f>
        <v>-12</v>
      </c>
      <c r="C33" s="584"/>
      <c r="D33" s="583">
        <f>-12+SUM(E2:E28)</f>
        <v>-12</v>
      </c>
    </row>
  </sheetData>
  <mergeCells count="2">
    <mergeCell ref="B1:F1"/>
    <mergeCell ref="A15:G15"/>
  </mergeCells>
  <pageMargins left="0.7" right="0.7" top="0.78740157499999996" bottom="0.78740157499999996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6"/>
  <dimension ref="A1:J64"/>
  <sheetViews>
    <sheetView showGridLines="0" topLeftCell="A3" workbookViewId="0">
      <selection activeCell="M28" sqref="M28"/>
    </sheetView>
  </sheetViews>
  <sheetFormatPr baseColWidth="10" defaultRowHeight="12.75" x14ac:dyDescent="0.2"/>
  <cols>
    <col min="1" max="1" width="4.83203125" customWidth="1"/>
    <col min="2" max="3" width="20.83203125" customWidth="1"/>
    <col min="4" max="4" width="4.33203125" customWidth="1"/>
    <col min="5" max="5" width="4.33203125" style="542" customWidth="1"/>
    <col min="6" max="6" width="4.83203125" customWidth="1"/>
    <col min="7" max="8" width="20.83203125" customWidth="1"/>
    <col min="9" max="10" width="4.33203125" style="937" customWidth="1"/>
  </cols>
  <sheetData>
    <row r="1" spans="1:10" ht="20.25" hidden="1" x14ac:dyDescent="0.3">
      <c r="A1" s="1531" t="s">
        <v>10</v>
      </c>
      <c r="B1" s="1532"/>
      <c r="C1" s="1532"/>
      <c r="D1" s="1532"/>
      <c r="E1" s="1533"/>
      <c r="F1" s="1532"/>
      <c r="G1" s="1532"/>
      <c r="H1" s="1532"/>
      <c r="I1" s="1534"/>
    </row>
    <row r="2" spans="1:10" ht="18.75" hidden="1" x14ac:dyDescent="0.3">
      <c r="A2" s="1535" t="s">
        <v>11</v>
      </c>
      <c r="B2" s="1536"/>
      <c r="C2" s="1536"/>
      <c r="D2" s="1536"/>
      <c r="E2" s="1536"/>
      <c r="F2" s="1536"/>
      <c r="G2" s="1536"/>
      <c r="H2" s="1536"/>
      <c r="I2" s="1537"/>
    </row>
    <row r="3" spans="1:10" ht="18.95" customHeight="1" thickTop="1" x14ac:dyDescent="0.25">
      <c r="A3" s="1538" t="s">
        <v>12</v>
      </c>
      <c r="B3" s="1539"/>
      <c r="C3" s="1539"/>
      <c r="D3" s="1539"/>
      <c r="E3" s="1539"/>
      <c r="F3" s="1539"/>
      <c r="G3" s="1539"/>
      <c r="H3" s="1539"/>
      <c r="I3" s="1539"/>
      <c r="J3" s="1540"/>
    </row>
    <row r="4" spans="1:10" ht="18.95" customHeight="1" x14ac:dyDescent="0.25">
      <c r="A4" s="1541" t="s">
        <v>584</v>
      </c>
      <c r="B4" s="1542"/>
      <c r="C4" s="1542"/>
      <c r="D4" s="1542"/>
      <c r="E4" s="1542"/>
      <c r="F4" s="1542"/>
      <c r="G4" s="1542"/>
      <c r="H4" s="1542"/>
      <c r="I4" s="1542"/>
      <c r="J4" s="1543"/>
    </row>
    <row r="5" spans="1:10" ht="18.95" customHeight="1" x14ac:dyDescent="0.2">
      <c r="A5" s="1512" t="s">
        <v>309</v>
      </c>
      <c r="B5" s="1513"/>
      <c r="C5" s="1513"/>
      <c r="D5" s="1513"/>
      <c r="E5" s="1513"/>
      <c r="F5" s="1513"/>
      <c r="G5" s="1513"/>
      <c r="H5" s="1513"/>
      <c r="I5" s="1513"/>
      <c r="J5" s="1514"/>
    </row>
    <row r="6" spans="1:10" ht="18.95" customHeight="1" x14ac:dyDescent="0.2">
      <c r="A6" s="1544" t="str">
        <f>CONCATENATE(Adressen!$B$14,"   ",Adressen!$B$15,"   ",Adressen!$B$16)</f>
        <v>Axel Niesters   Mittelstrasse 28   52072 Aachen</v>
      </c>
      <c r="B6" s="1545"/>
      <c r="C6" s="1545"/>
      <c r="D6" s="1545"/>
      <c r="E6" s="1545"/>
      <c r="F6" s="1545"/>
      <c r="G6" s="1545"/>
      <c r="H6" s="1545"/>
      <c r="I6" s="1545"/>
      <c r="J6" s="1546"/>
    </row>
    <row r="7" spans="1:10" ht="18.95" customHeight="1" x14ac:dyDescent="0.2">
      <c r="A7" s="1544" t="str">
        <f>CONCATENATE(Adressen!$A$17,"   ",Adressen!$B$17,"   -   ",Adressen!$C$17,"   -   ",Adressen!$E$7)</f>
        <v>Tel. - privat - Dienstl. - Mobil      -      -   0172 2485629</v>
      </c>
      <c r="B7" s="1545"/>
      <c r="C7" s="1545"/>
      <c r="D7" s="1545"/>
      <c r="E7" s="1545"/>
      <c r="F7" s="1545"/>
      <c r="G7" s="1545"/>
      <c r="H7" s="1545"/>
      <c r="I7" s="1545"/>
      <c r="J7" s="1546"/>
    </row>
    <row r="8" spans="1:10" ht="18.95" customHeight="1" x14ac:dyDescent="0.2">
      <c r="A8" s="1529"/>
      <c r="B8" s="1530"/>
      <c r="C8" s="1530"/>
      <c r="D8" s="1530"/>
      <c r="E8" s="1530"/>
      <c r="F8" s="1530"/>
      <c r="G8" s="1530"/>
      <c r="H8" s="1530"/>
      <c r="I8" s="1530"/>
      <c r="J8" s="1547"/>
    </row>
    <row r="9" spans="1:10" s="542" customFormat="1" ht="39.950000000000003" customHeight="1" x14ac:dyDescent="0.2">
      <c r="A9" s="1526" t="s">
        <v>546</v>
      </c>
      <c r="B9" s="1527"/>
      <c r="C9" s="1527"/>
      <c r="D9" s="1527"/>
      <c r="E9" s="1527"/>
      <c r="F9" s="1527"/>
      <c r="G9" s="1527"/>
      <c r="H9" s="1527"/>
      <c r="I9" s="1527"/>
      <c r="J9" s="1528"/>
    </row>
    <row r="10" spans="1:10" s="542" customFormat="1" ht="20.25" customHeight="1" thickBot="1" x14ac:dyDescent="0.25">
      <c r="A10" s="1504" t="s">
        <v>27</v>
      </c>
      <c r="B10" s="1505"/>
      <c r="C10" s="1505"/>
      <c r="D10" s="1505"/>
      <c r="E10" s="1505"/>
      <c r="F10" s="1505"/>
      <c r="G10" s="1505"/>
      <c r="H10" s="1505"/>
      <c r="I10" s="1505"/>
      <c r="J10" s="1506"/>
    </row>
    <row r="11" spans="1:10" ht="17.100000000000001" customHeight="1" thickTop="1" thickBot="1" x14ac:dyDescent="0.25">
      <c r="A11" s="1525" t="str">
        <f>IF(Teilnehmer!$K$5="A1",Teilnehmer!$A$5,IF(Teilnehmer!$K$6="A1",Teilnehmer!$A$6,IF(Teilnehmer!$K$7="A1",Teilnehmer!$A$7,IF(Teilnehmer!$K$8="A1",Teilnehmer!$A$8,IF(Teilnehmer!$K$9="A1",Teilnehmer!$A$9,IF(Teilnehmer!$K$10="A1",Teilnehmer!$A$10,IF(Teilnehmer!$K$11="A1",Teilnehmer!$A$11,IF(Teilnehmer!$K$12="A1",Teilnehmer!$A$12,IF(Teilnehmer!$K$13="A1",Teilnehmer!#REF!)))))))))</f>
        <v>Boendgen - Baustoffe</v>
      </c>
      <c r="B11" s="1525"/>
      <c r="C11" s="1525"/>
      <c r="D11" s="1525"/>
      <c r="E11" s="1525"/>
      <c r="F11" s="1525" t="str">
        <f>IF(Teilnehmer!$K$5="A2",Teilnehmer!$A$5,IF(Teilnehmer!$K$6="A2",Teilnehmer!$A$6,IF(Teilnehmer!$K$7="A2",Teilnehmer!$A$7,IF(Teilnehmer!$K$8="A2",Teilnehmer!$A$8,IF(Teilnehmer!$K$9="A2",Teilnehmer!$A$9,IF(Teilnehmer!$K$10="A2",Teilnehmer!$A$10,IF(Teilnehmer!$K$11="A2",Teilnehmer!$A$11,IF(Teilnehmer!$K$12="A2",Teilnehmer!$A$12,IF(Teilnehmer!$K$13="A2",Teilnehmer!#REF!)))))))))</f>
        <v>BSG Aktiv</v>
      </c>
      <c r="G11" s="1525"/>
      <c r="H11" s="1525"/>
      <c r="I11" s="1525"/>
      <c r="J11" s="1525"/>
    </row>
    <row r="12" spans="1:10" ht="17.100000000000001" customHeight="1" thickTop="1" x14ac:dyDescent="0.2">
      <c r="A12" s="931" t="str">
        <f>IF(C12&lt;&gt;"","1","")</f>
        <v>1</v>
      </c>
      <c r="B12" s="662" t="s">
        <v>41</v>
      </c>
      <c r="C12" s="662" t="s">
        <v>99</v>
      </c>
      <c r="D12" s="932" t="s">
        <v>29</v>
      </c>
      <c r="E12" s="933"/>
      <c r="F12" s="931" t="str">
        <f>IF(H12&lt;&gt;"","1","")</f>
        <v>1</v>
      </c>
      <c r="G12" s="630" t="s">
        <v>19</v>
      </c>
      <c r="H12" s="630" t="s">
        <v>35</v>
      </c>
      <c r="I12" s="631" t="s">
        <v>29</v>
      </c>
      <c r="J12" s="938"/>
    </row>
    <row r="13" spans="1:10" ht="17.100000000000001" customHeight="1" x14ac:dyDescent="0.2">
      <c r="A13" s="641">
        <f>IF(C13&lt;&gt;"",A12+1,"")</f>
        <v>2</v>
      </c>
      <c r="B13" s="632" t="s">
        <v>42</v>
      </c>
      <c r="C13" s="632" t="s">
        <v>43</v>
      </c>
      <c r="D13" s="634"/>
      <c r="E13" s="635"/>
      <c r="F13" s="641">
        <f>IF(H13&lt;&gt;"",F12+1,"")</f>
        <v>2</v>
      </c>
      <c r="G13" s="632" t="s">
        <v>19</v>
      </c>
      <c r="H13" s="632" t="s">
        <v>236</v>
      </c>
      <c r="I13" s="633"/>
      <c r="J13" s="939"/>
    </row>
    <row r="14" spans="1:10" ht="17.100000000000001" customHeight="1" x14ac:dyDescent="0.2">
      <c r="A14" s="641">
        <f t="shared" ref="A14:A22" si="0">IF(C14&lt;&gt;"",A13+1,"")</f>
        <v>3</v>
      </c>
      <c r="B14" s="632" t="s">
        <v>24</v>
      </c>
      <c r="C14" s="632" t="s">
        <v>44</v>
      </c>
      <c r="D14" s="634" t="s">
        <v>28</v>
      </c>
      <c r="E14" s="635"/>
      <c r="F14" s="641">
        <f t="shared" ref="F14:F22" si="1">IF(H14&lt;&gt;"",F13+1,"")</f>
        <v>3</v>
      </c>
      <c r="G14" s="642" t="s">
        <v>322</v>
      </c>
      <c r="H14" s="642" t="s">
        <v>323</v>
      </c>
      <c r="I14" s="633"/>
      <c r="J14" s="939"/>
    </row>
    <row r="15" spans="1:10" ht="17.100000000000001" customHeight="1" x14ac:dyDescent="0.2">
      <c r="A15" s="641">
        <f t="shared" si="0"/>
        <v>4</v>
      </c>
      <c r="B15" s="632" t="s">
        <v>102</v>
      </c>
      <c r="C15" s="632" t="s">
        <v>103</v>
      </c>
      <c r="D15" s="634"/>
      <c r="E15" s="635"/>
      <c r="F15" s="641">
        <f t="shared" si="1"/>
        <v>4</v>
      </c>
      <c r="G15" s="642" t="s">
        <v>54</v>
      </c>
      <c r="H15" s="642" t="s">
        <v>57</v>
      </c>
      <c r="I15" s="633"/>
      <c r="J15" s="939" t="s">
        <v>495</v>
      </c>
    </row>
    <row r="16" spans="1:10" ht="17.100000000000001" customHeight="1" x14ac:dyDescent="0.2">
      <c r="A16" s="641">
        <f t="shared" si="0"/>
        <v>5</v>
      </c>
      <c r="B16" s="632" t="s">
        <v>100</v>
      </c>
      <c r="C16" s="632" t="s">
        <v>101</v>
      </c>
      <c r="D16" s="634"/>
      <c r="E16" s="635"/>
      <c r="F16" s="641">
        <f t="shared" si="1"/>
        <v>5</v>
      </c>
      <c r="G16" s="632" t="s">
        <v>31</v>
      </c>
      <c r="H16" s="632" t="s">
        <v>32</v>
      </c>
      <c r="I16" s="633"/>
      <c r="J16" s="939"/>
    </row>
    <row r="17" spans="1:10" ht="17.100000000000001" customHeight="1" x14ac:dyDescent="0.2">
      <c r="A17" s="641">
        <f t="shared" si="0"/>
        <v>6</v>
      </c>
      <c r="B17" s="632" t="s">
        <v>416</v>
      </c>
      <c r="C17" s="632" t="s">
        <v>417</v>
      </c>
      <c r="D17" s="634"/>
      <c r="E17" s="635"/>
      <c r="F17" s="641">
        <f t="shared" si="1"/>
        <v>6</v>
      </c>
      <c r="G17" s="643" t="s">
        <v>313</v>
      </c>
      <c r="H17" s="643" t="s">
        <v>312</v>
      </c>
      <c r="I17" s="633"/>
      <c r="J17" s="939" t="s">
        <v>495</v>
      </c>
    </row>
    <row r="18" spans="1:10" ht="17.100000000000001" customHeight="1" x14ac:dyDescent="0.2">
      <c r="A18" s="641">
        <f t="shared" si="0"/>
        <v>7</v>
      </c>
      <c r="B18" s="632" t="s">
        <v>41</v>
      </c>
      <c r="C18" s="632" t="s">
        <v>432</v>
      </c>
      <c r="D18" s="634"/>
      <c r="E18" s="635"/>
      <c r="F18" s="641">
        <f t="shared" si="1"/>
        <v>7</v>
      </c>
      <c r="G18" s="632" t="s">
        <v>571</v>
      </c>
      <c r="H18" s="632" t="s">
        <v>572</v>
      </c>
      <c r="I18" s="633" t="s">
        <v>453</v>
      </c>
      <c r="J18" s="939" t="s">
        <v>495</v>
      </c>
    </row>
    <row r="19" spans="1:10" ht="17.100000000000001" customHeight="1" x14ac:dyDescent="0.2">
      <c r="A19" s="641">
        <f t="shared" si="0"/>
        <v>8</v>
      </c>
      <c r="B19" s="632" t="s">
        <v>415</v>
      </c>
      <c r="C19" s="632" t="s">
        <v>44</v>
      </c>
      <c r="D19" s="634"/>
      <c r="E19" s="635"/>
      <c r="F19" s="641">
        <f t="shared" si="1"/>
        <v>8</v>
      </c>
      <c r="G19" s="632" t="s">
        <v>14</v>
      </c>
      <c r="H19" s="632" t="s">
        <v>30</v>
      </c>
      <c r="I19" s="633" t="s">
        <v>28</v>
      </c>
      <c r="J19" s="939"/>
    </row>
    <row r="20" spans="1:10" s="542" customFormat="1" ht="17.100000000000001" customHeight="1" x14ac:dyDescent="0.2">
      <c r="A20" s="641">
        <f t="shared" si="0"/>
        <v>9</v>
      </c>
      <c r="B20" s="632" t="s">
        <v>31</v>
      </c>
      <c r="C20" s="632" t="s">
        <v>573</v>
      </c>
      <c r="D20" s="634"/>
      <c r="E20" s="635"/>
      <c r="F20" s="641">
        <f t="shared" si="1"/>
        <v>9</v>
      </c>
      <c r="G20" s="632" t="s">
        <v>33</v>
      </c>
      <c r="H20" s="632" t="s">
        <v>420</v>
      </c>
      <c r="I20" s="633"/>
      <c r="J20" s="939" t="s">
        <v>495</v>
      </c>
    </row>
    <row r="21" spans="1:10" s="542" customFormat="1" ht="17.100000000000001" customHeight="1" x14ac:dyDescent="0.2">
      <c r="A21" s="641" t="str">
        <f t="shared" si="0"/>
        <v/>
      </c>
      <c r="B21" s="639"/>
      <c r="C21" s="632"/>
      <c r="D21" s="634"/>
      <c r="E21" s="635"/>
      <c r="F21" s="641">
        <f t="shared" si="1"/>
        <v>10</v>
      </c>
      <c r="G21" s="632" t="s">
        <v>58</v>
      </c>
      <c r="H21" s="632" t="s">
        <v>59</v>
      </c>
      <c r="I21" s="633"/>
      <c r="J21" s="939"/>
    </row>
    <row r="22" spans="1:10" ht="17.100000000000001" customHeight="1" thickBot="1" x14ac:dyDescent="0.25">
      <c r="A22" s="934" t="str">
        <f t="shared" si="0"/>
        <v/>
      </c>
      <c r="B22" s="640"/>
      <c r="C22" s="640"/>
      <c r="D22" s="637"/>
      <c r="E22" s="638"/>
      <c r="F22" s="641">
        <f t="shared" si="1"/>
        <v>11</v>
      </c>
      <c r="G22" s="636" t="s">
        <v>33</v>
      </c>
      <c r="H22" s="636" t="s">
        <v>34</v>
      </c>
      <c r="I22" s="644"/>
      <c r="J22" s="940"/>
    </row>
    <row r="23" spans="1:10" ht="17.100000000000001" customHeight="1" thickTop="1" thickBot="1" x14ac:dyDescent="0.25">
      <c r="A23" s="1520" t="str">
        <f>IF(Teilnehmer!$K$5="A3",Teilnehmer!$A$5,IF(Teilnehmer!$K$6="A3",Teilnehmer!$A$6,IF(Teilnehmer!$K$7="A3",Teilnehmer!$A$7,IF(Teilnehmer!$K$8="A3",Teilnehmer!$A$8,IF(Teilnehmer!$K$9="A3",Teilnehmer!$A$9,IF(Teilnehmer!$K$10="A3",Teilnehmer!$A$10,IF(Teilnehmer!$K$11="A3",Teilnehmer!$A$11,IF(Teilnehmer!$K$12="A3",Teilnehmer!$A$12,IF(Teilnehmer!$K$13="A3",Teilnehmer!#REF!)))))))))</f>
        <v>Stadtverwaltung Aachen</v>
      </c>
      <c r="B23" s="1521"/>
      <c r="C23" s="1521"/>
      <c r="D23" s="1521"/>
      <c r="E23" s="1522"/>
      <c r="F23" s="1523" t="str">
        <f>IF(Teilnehmer!$K$5="A4",Teilnehmer!$A$5,IF(Teilnehmer!$K$6="A4",Teilnehmer!$A$6,IF(Teilnehmer!$K$7="A4",Teilnehmer!$A$7,IF(Teilnehmer!$K$8="A4",Teilnehmer!$A$8,IF(Teilnehmer!$K$9="A4",Teilnehmer!$A$9,IF(Teilnehmer!$K$10="A4",Teilnehmer!$A$10,IF(Teilnehmer!$K$11="A4",Teilnehmer!$A$11,IF(Teilnehmer!$K$12="A4",Teilnehmer!$A$12,IF(Teilnehmer!$K$13="A4",Teilnehmer!#REF!)))))))))</f>
        <v>Finanzamt /Generali Deutschland</v>
      </c>
      <c r="G23" s="1524"/>
      <c r="H23" s="1524"/>
      <c r="I23" s="1524"/>
      <c r="J23" s="941"/>
    </row>
    <row r="24" spans="1:10" ht="17.100000000000001" customHeight="1" thickTop="1" x14ac:dyDescent="0.2">
      <c r="A24" s="931" t="str">
        <f>IF(C24&lt;&gt;"","1","")</f>
        <v>1</v>
      </c>
      <c r="B24" s="630" t="s">
        <v>259</v>
      </c>
      <c r="C24" s="630" t="s">
        <v>260</v>
      </c>
      <c r="D24" s="645"/>
      <c r="E24" s="646"/>
      <c r="F24" s="931" t="str">
        <f>IF(H24&lt;&gt;"","1","")</f>
        <v>1</v>
      </c>
      <c r="G24" s="630" t="s">
        <v>324</v>
      </c>
      <c r="H24" s="630" t="s">
        <v>325</v>
      </c>
      <c r="I24" s="631"/>
      <c r="J24" s="938"/>
    </row>
    <row r="25" spans="1:10" ht="17.100000000000001" customHeight="1" x14ac:dyDescent="0.2">
      <c r="A25" s="641">
        <f>IF(C25&lt;&gt;"",A24+1,"")</f>
        <v>2</v>
      </c>
      <c r="B25" s="632" t="s">
        <v>575</v>
      </c>
      <c r="C25" s="632" t="s">
        <v>598</v>
      </c>
      <c r="D25" s="647"/>
      <c r="E25" s="635" t="s">
        <v>495</v>
      </c>
      <c r="F25" s="641">
        <f>IF(H25&lt;&gt;"",F24+1,"")</f>
        <v>2</v>
      </c>
      <c r="G25" s="632" t="s">
        <v>317</v>
      </c>
      <c r="H25" s="632" t="s">
        <v>316</v>
      </c>
      <c r="I25" s="633"/>
      <c r="J25" s="939"/>
    </row>
    <row r="26" spans="1:10" ht="17.100000000000001" customHeight="1" x14ac:dyDescent="0.2">
      <c r="A26" s="641">
        <f t="shared" ref="A26:A39" si="2">IF(C26&lt;&gt;"",A25+1,"")</f>
        <v>3</v>
      </c>
      <c r="B26" s="632" t="s">
        <v>58</v>
      </c>
      <c r="C26" s="632" t="s">
        <v>378</v>
      </c>
      <c r="D26" s="647" t="s">
        <v>29</v>
      </c>
      <c r="E26" s="635"/>
      <c r="F26" s="641">
        <f t="shared" ref="F26:F39" si="3">IF(H26&lt;&gt;"",F25+1,"")</f>
        <v>3</v>
      </c>
      <c r="G26" s="632" t="s">
        <v>46</v>
      </c>
      <c r="H26" s="632" t="s">
        <v>45</v>
      </c>
      <c r="I26" s="633"/>
      <c r="J26" s="939"/>
    </row>
    <row r="27" spans="1:10" ht="17.100000000000001" customHeight="1" x14ac:dyDescent="0.2">
      <c r="A27" s="641">
        <f t="shared" si="2"/>
        <v>4</v>
      </c>
      <c r="B27" s="632" t="s">
        <v>40</v>
      </c>
      <c r="C27" s="632" t="s">
        <v>379</v>
      </c>
      <c r="D27" s="647" t="s">
        <v>29</v>
      </c>
      <c r="E27" s="635"/>
      <c r="F27" s="641">
        <f t="shared" si="3"/>
        <v>4</v>
      </c>
      <c r="G27" s="632" t="s">
        <v>47</v>
      </c>
      <c r="H27" s="632" t="s">
        <v>22</v>
      </c>
      <c r="I27" s="633"/>
      <c r="J27" s="939"/>
    </row>
    <row r="28" spans="1:10" ht="17.100000000000001" customHeight="1" x14ac:dyDescent="0.2">
      <c r="A28" s="641">
        <f t="shared" si="2"/>
        <v>5</v>
      </c>
      <c r="B28" s="632" t="s">
        <v>20</v>
      </c>
      <c r="C28" s="632" t="s">
        <v>21</v>
      </c>
      <c r="D28" s="647"/>
      <c r="E28" s="635"/>
      <c r="F28" s="641">
        <f t="shared" si="3"/>
        <v>5</v>
      </c>
      <c r="G28" s="632" t="s">
        <v>48</v>
      </c>
      <c r="H28" s="632" t="s">
        <v>19</v>
      </c>
      <c r="I28" s="633" t="s">
        <v>29</v>
      </c>
      <c r="J28" s="939"/>
    </row>
    <row r="29" spans="1:10" ht="17.100000000000001" customHeight="1" x14ac:dyDescent="0.2">
      <c r="A29" s="641">
        <f t="shared" si="2"/>
        <v>6</v>
      </c>
      <c r="B29" s="632" t="s">
        <v>60</v>
      </c>
      <c r="C29" s="632" t="s">
        <v>61</v>
      </c>
      <c r="D29" s="647"/>
      <c r="E29" s="635"/>
      <c r="F29" s="641">
        <f t="shared" si="3"/>
        <v>6</v>
      </c>
      <c r="G29" s="632" t="s">
        <v>308</v>
      </c>
      <c r="H29" s="632" t="s">
        <v>307</v>
      </c>
      <c r="I29" s="633"/>
      <c r="J29" s="939"/>
    </row>
    <row r="30" spans="1:10" ht="17.100000000000001" customHeight="1" x14ac:dyDescent="0.2">
      <c r="A30" s="641">
        <f t="shared" si="2"/>
        <v>7</v>
      </c>
      <c r="B30" s="632" t="s">
        <v>15</v>
      </c>
      <c r="C30" s="632" t="s">
        <v>380</v>
      </c>
      <c r="D30" s="647"/>
      <c r="E30" s="635"/>
      <c r="F30" s="641">
        <f t="shared" si="3"/>
        <v>7</v>
      </c>
      <c r="G30" s="632" t="s">
        <v>51</v>
      </c>
      <c r="H30" s="632" t="s">
        <v>24</v>
      </c>
      <c r="I30" s="633"/>
      <c r="J30" s="939"/>
    </row>
    <row r="31" spans="1:10" ht="17.100000000000001" customHeight="1" x14ac:dyDescent="0.2">
      <c r="A31" s="641">
        <f t="shared" si="2"/>
        <v>8</v>
      </c>
      <c r="B31" s="632" t="s">
        <v>239</v>
      </c>
      <c r="C31" s="632" t="s">
        <v>238</v>
      </c>
      <c r="D31" s="647" t="s">
        <v>28</v>
      </c>
      <c r="E31" s="635"/>
      <c r="F31" s="641">
        <f t="shared" si="3"/>
        <v>8</v>
      </c>
      <c r="G31" s="632" t="s">
        <v>50</v>
      </c>
      <c r="H31" s="632" t="s">
        <v>49</v>
      </c>
      <c r="I31" s="633" t="s">
        <v>28</v>
      </c>
      <c r="J31" s="939"/>
    </row>
    <row r="32" spans="1:10" ht="17.100000000000001" customHeight="1" x14ac:dyDescent="0.2">
      <c r="A32" s="641">
        <f t="shared" si="2"/>
        <v>9</v>
      </c>
      <c r="B32" s="632" t="s">
        <v>240</v>
      </c>
      <c r="C32" s="632" t="s">
        <v>381</v>
      </c>
      <c r="D32" s="647"/>
      <c r="E32" s="635"/>
      <c r="F32" s="641" t="str">
        <f t="shared" si="3"/>
        <v/>
      </c>
      <c r="G32" s="632"/>
      <c r="H32" s="632"/>
      <c r="I32" s="633"/>
      <c r="J32" s="939"/>
    </row>
    <row r="33" spans="1:10" s="542" customFormat="1" ht="17.100000000000001" customHeight="1" x14ac:dyDescent="0.2">
      <c r="A33" s="641">
        <f t="shared" si="2"/>
        <v>10</v>
      </c>
      <c r="B33" s="632" t="s">
        <v>241</v>
      </c>
      <c r="C33" s="632" t="s">
        <v>382</v>
      </c>
      <c r="D33" s="647"/>
      <c r="E33" s="635"/>
      <c r="F33" s="641" t="str">
        <f t="shared" si="3"/>
        <v/>
      </c>
      <c r="G33" s="632"/>
      <c r="H33" s="632"/>
      <c r="I33" s="633"/>
      <c r="J33" s="939"/>
    </row>
    <row r="34" spans="1:10" s="542" customFormat="1" ht="17.100000000000001" customHeight="1" x14ac:dyDescent="0.2">
      <c r="A34" s="641">
        <f t="shared" si="2"/>
        <v>11</v>
      </c>
      <c r="B34" s="632" t="s">
        <v>22</v>
      </c>
      <c r="C34" s="632" t="s">
        <v>242</v>
      </c>
      <c r="D34" s="647"/>
      <c r="E34" s="635"/>
      <c r="F34" s="641" t="str">
        <f t="shared" si="3"/>
        <v/>
      </c>
      <c r="G34" s="632"/>
      <c r="H34" s="632"/>
      <c r="I34" s="633"/>
      <c r="J34" s="939"/>
    </row>
    <row r="35" spans="1:10" s="542" customFormat="1" ht="17.100000000000001" customHeight="1" x14ac:dyDescent="0.2">
      <c r="A35" s="641">
        <f t="shared" si="2"/>
        <v>12</v>
      </c>
      <c r="B35" s="632" t="s">
        <v>20</v>
      </c>
      <c r="C35" s="632" t="s">
        <v>243</v>
      </c>
      <c r="D35" s="647"/>
      <c r="E35" s="635"/>
      <c r="F35" s="641" t="str">
        <f t="shared" si="3"/>
        <v/>
      </c>
      <c r="G35" s="632"/>
      <c r="H35" s="632"/>
      <c r="I35" s="633"/>
      <c r="J35" s="939"/>
    </row>
    <row r="36" spans="1:10" s="542" customFormat="1" ht="17.100000000000001" customHeight="1" x14ac:dyDescent="0.2">
      <c r="A36" s="641">
        <f t="shared" si="2"/>
        <v>13</v>
      </c>
      <c r="B36" s="632" t="s">
        <v>31</v>
      </c>
      <c r="C36" s="632" t="s">
        <v>238</v>
      </c>
      <c r="D36" s="647"/>
      <c r="E36" s="635"/>
      <c r="F36" s="641" t="str">
        <f t="shared" si="3"/>
        <v/>
      </c>
      <c r="G36" s="632"/>
      <c r="H36" s="632"/>
      <c r="I36" s="633"/>
      <c r="J36" s="939"/>
    </row>
    <row r="37" spans="1:10" s="542" customFormat="1" ht="17.100000000000001" customHeight="1" x14ac:dyDescent="0.2">
      <c r="A37" s="641">
        <f t="shared" si="2"/>
        <v>14</v>
      </c>
      <c r="B37" s="632" t="s">
        <v>245</v>
      </c>
      <c r="C37" s="632" t="s">
        <v>244</v>
      </c>
      <c r="D37" s="647"/>
      <c r="E37" s="635"/>
      <c r="F37" s="641" t="str">
        <f t="shared" si="3"/>
        <v/>
      </c>
      <c r="G37" s="632"/>
      <c r="H37" s="632"/>
      <c r="I37" s="633"/>
      <c r="J37" s="939"/>
    </row>
    <row r="38" spans="1:10" s="542" customFormat="1" ht="17.100000000000001" customHeight="1" x14ac:dyDescent="0.2">
      <c r="A38" s="641">
        <f t="shared" si="2"/>
        <v>15</v>
      </c>
      <c r="B38" s="632" t="s">
        <v>246</v>
      </c>
      <c r="C38" s="632" t="s">
        <v>548</v>
      </c>
      <c r="D38" s="647"/>
      <c r="E38" s="635"/>
      <c r="F38" s="641" t="str">
        <f t="shared" si="3"/>
        <v/>
      </c>
      <c r="G38" s="632"/>
      <c r="H38" s="632"/>
      <c r="I38" s="633"/>
      <c r="J38" s="939"/>
    </row>
    <row r="39" spans="1:10" ht="17.100000000000001" customHeight="1" thickBot="1" x14ac:dyDescent="0.25">
      <c r="A39" s="641">
        <f t="shared" si="2"/>
        <v>16</v>
      </c>
      <c r="B39" s="636" t="s">
        <v>550</v>
      </c>
      <c r="C39" s="636" t="s">
        <v>549</v>
      </c>
      <c r="D39" s="648"/>
      <c r="E39" s="638"/>
      <c r="F39" s="641" t="str">
        <f t="shared" si="3"/>
        <v/>
      </c>
      <c r="G39" s="636"/>
      <c r="H39" s="636"/>
      <c r="I39" s="644"/>
      <c r="J39" s="940"/>
    </row>
    <row r="40" spans="1:10" ht="14.1" hidden="1" customHeight="1" thickTop="1" x14ac:dyDescent="0.2">
      <c r="A40" s="575"/>
      <c r="B40" s="102"/>
      <c r="C40" s="102"/>
      <c r="D40" s="576"/>
      <c r="E40" s="571"/>
      <c r="F40" s="101"/>
      <c r="G40" s="102"/>
      <c r="H40" s="102"/>
      <c r="I40" s="942"/>
      <c r="J40" s="946"/>
    </row>
    <row r="41" spans="1:10" ht="14.1" hidden="1" customHeight="1" x14ac:dyDescent="0.2">
      <c r="A41" s="107"/>
      <c r="B41" s="91"/>
      <c r="C41" s="91"/>
      <c r="D41" s="93"/>
      <c r="E41" s="571"/>
      <c r="F41" s="90"/>
      <c r="G41" s="91"/>
      <c r="H41" s="91"/>
      <c r="I41" s="111"/>
      <c r="J41" s="946"/>
    </row>
    <row r="42" spans="1:10" ht="14.1" hidden="1" customHeight="1" x14ac:dyDescent="0.2">
      <c r="A42" s="107"/>
      <c r="B42" s="91"/>
      <c r="C42" s="91"/>
      <c r="D42" s="93"/>
      <c r="E42" s="571"/>
      <c r="F42" s="90"/>
      <c r="G42" s="91"/>
      <c r="H42" s="91"/>
      <c r="I42" s="111"/>
      <c r="J42" s="109"/>
    </row>
    <row r="43" spans="1:10" ht="14.1" hidden="1" customHeight="1" x14ac:dyDescent="0.2">
      <c r="A43" s="107"/>
      <c r="B43" s="91"/>
      <c r="C43" s="91"/>
      <c r="D43" s="93"/>
      <c r="E43" s="571"/>
      <c r="F43" s="90"/>
      <c r="G43" s="91"/>
      <c r="H43" s="91"/>
      <c r="I43" s="111"/>
      <c r="J43" s="109"/>
    </row>
    <row r="44" spans="1:10" ht="14.1" hidden="1" customHeight="1" x14ac:dyDescent="0.2">
      <c r="A44" s="107"/>
      <c r="B44" s="91"/>
      <c r="C44" s="91"/>
      <c r="D44" s="93"/>
      <c r="E44" s="571"/>
      <c r="F44" s="90"/>
      <c r="G44" s="91"/>
      <c r="H44" s="91"/>
      <c r="I44" s="111"/>
      <c r="J44" s="109"/>
    </row>
    <row r="45" spans="1:10" ht="14.1" hidden="1" customHeight="1" x14ac:dyDescent="0.2">
      <c r="A45" s="107"/>
      <c r="B45" s="91"/>
      <c r="C45" s="91"/>
      <c r="D45" s="92"/>
      <c r="E45" s="572"/>
      <c r="F45" s="90"/>
      <c r="G45" s="91"/>
      <c r="H45" s="91"/>
      <c r="I45" s="111"/>
      <c r="J45" s="946"/>
    </row>
    <row r="46" spans="1:10" ht="14.1" hidden="1" customHeight="1" thickTop="1" x14ac:dyDescent="0.2">
      <c r="A46" s="107"/>
      <c r="B46" s="91"/>
      <c r="C46" s="91"/>
      <c r="D46" s="92"/>
      <c r="E46" s="572"/>
      <c r="F46" s="90"/>
      <c r="G46" s="91"/>
      <c r="H46" s="91"/>
      <c r="I46" s="111"/>
      <c r="J46" s="943"/>
    </row>
    <row r="47" spans="1:10" ht="14.1" hidden="1" customHeight="1" thickBot="1" x14ac:dyDescent="0.25">
      <c r="A47" s="112"/>
      <c r="B47" s="97"/>
      <c r="C47" s="97"/>
      <c r="D47" s="98"/>
      <c r="E47" s="573"/>
      <c r="F47" s="96"/>
      <c r="G47" s="97"/>
      <c r="H47" s="97"/>
      <c r="I47" s="944"/>
      <c r="J47" s="947"/>
    </row>
    <row r="48" spans="1:10" ht="14.1" hidden="1" customHeight="1" thickTop="1" x14ac:dyDescent="0.2">
      <c r="A48" s="113"/>
      <c r="B48" s="104"/>
      <c r="C48" s="104"/>
      <c r="D48" s="105"/>
      <c r="E48" s="105"/>
      <c r="F48" s="103"/>
      <c r="G48" s="104"/>
      <c r="H48" s="104"/>
      <c r="I48" s="945"/>
      <c r="J48" s="945"/>
    </row>
    <row r="49" spans="1:10" ht="14.25" hidden="1" thickTop="1" thickBot="1" x14ac:dyDescent="0.25">
      <c r="A49" s="110"/>
      <c r="B49" s="557"/>
      <c r="C49" s="557"/>
      <c r="D49" s="571"/>
      <c r="E49" s="571"/>
      <c r="F49" s="99"/>
      <c r="G49" s="557"/>
      <c r="H49" s="557"/>
      <c r="I49" s="109"/>
      <c r="J49" s="109"/>
    </row>
    <row r="50" spans="1:10" ht="14.25" hidden="1" thickTop="1" thickBot="1" x14ac:dyDescent="0.25">
      <c r="A50" s="110"/>
      <c r="B50" s="557"/>
      <c r="C50" s="557"/>
      <c r="D50" s="571"/>
      <c r="E50" s="571"/>
      <c r="F50" s="99"/>
      <c r="G50" s="557"/>
      <c r="H50" s="557"/>
      <c r="I50" s="109"/>
      <c r="J50" s="109"/>
    </row>
    <row r="51" spans="1:10" ht="14.25" hidden="1" thickTop="1" thickBot="1" x14ac:dyDescent="0.25">
      <c r="A51" s="110"/>
      <c r="B51" s="557"/>
      <c r="C51" s="557"/>
      <c r="D51" s="572"/>
      <c r="E51" s="572"/>
      <c r="F51" s="99"/>
      <c r="G51" s="557"/>
      <c r="H51" s="557"/>
      <c r="I51" s="109"/>
      <c r="J51" s="109"/>
    </row>
    <row r="52" spans="1:10" ht="14.25" hidden="1" thickTop="1" thickBot="1" x14ac:dyDescent="0.25">
      <c r="A52" s="110"/>
      <c r="B52" s="557"/>
      <c r="C52" s="557"/>
      <c r="D52" s="572"/>
      <c r="E52" s="572"/>
      <c r="F52" s="99"/>
      <c r="G52" s="557"/>
      <c r="H52" s="557"/>
      <c r="I52" s="109"/>
      <c r="J52" s="109"/>
    </row>
    <row r="53" spans="1:10" ht="14.25" hidden="1" thickTop="1" thickBot="1" x14ac:dyDescent="0.25">
      <c r="A53" s="114"/>
      <c r="B53" s="557"/>
      <c r="C53" s="557"/>
      <c r="D53" s="557"/>
      <c r="E53" s="557"/>
      <c r="F53" s="106"/>
      <c r="G53" s="557"/>
      <c r="H53" s="557"/>
      <c r="I53" s="948"/>
      <c r="J53" s="109"/>
    </row>
    <row r="54" spans="1:10" ht="14.25" hidden="1" thickTop="1" thickBot="1" x14ac:dyDescent="0.25">
      <c r="A54" s="108"/>
      <c r="B54" s="95"/>
      <c r="C54" s="95"/>
      <c r="D54" s="57"/>
      <c r="E54" s="57"/>
      <c r="F54" s="94"/>
      <c r="G54" s="95"/>
      <c r="H54" s="95"/>
      <c r="I54" s="949"/>
      <c r="J54" s="574"/>
    </row>
    <row r="55" spans="1:10" s="542" customFormat="1" ht="15.95" customHeight="1" thickTop="1" x14ac:dyDescent="0.2">
      <c r="A55" s="1509" t="s">
        <v>494</v>
      </c>
      <c r="B55" s="1510"/>
      <c r="C55" s="1510"/>
      <c r="D55" s="1510"/>
      <c r="E55" s="1510"/>
      <c r="F55" s="1510"/>
      <c r="G55" s="1510"/>
      <c r="H55" s="1510"/>
      <c r="I55" s="1510"/>
      <c r="J55" s="1511"/>
    </row>
    <row r="56" spans="1:10" s="542" customFormat="1" ht="18.95" customHeight="1" x14ac:dyDescent="0.2">
      <c r="A56" s="1512" t="s">
        <v>551</v>
      </c>
      <c r="B56" s="1513"/>
      <c r="C56" s="1513"/>
      <c r="D56" s="1513"/>
      <c r="E56" s="1513"/>
      <c r="F56" s="1513"/>
      <c r="G56" s="1513"/>
      <c r="H56" s="1513"/>
      <c r="I56" s="1513"/>
      <c r="J56" s="1514"/>
    </row>
    <row r="57" spans="1:10" s="542" customFormat="1" ht="18.95" customHeight="1" x14ac:dyDescent="0.2">
      <c r="A57" s="1512" t="s">
        <v>25</v>
      </c>
      <c r="B57" s="1513"/>
      <c r="C57" s="1513"/>
      <c r="D57" s="1513"/>
      <c r="E57" s="1513"/>
      <c r="F57" s="1513"/>
      <c r="G57" s="1513"/>
      <c r="H57" s="1513"/>
      <c r="I57" s="1513"/>
      <c r="J57" s="1514"/>
    </row>
    <row r="58" spans="1:10" s="542" customFormat="1" ht="18.95" customHeight="1" x14ac:dyDescent="0.2">
      <c r="A58" s="1512" t="s">
        <v>262</v>
      </c>
      <c r="B58" s="1513"/>
      <c r="C58" s="1513"/>
      <c r="D58" s="1513"/>
      <c r="E58" s="1513"/>
      <c r="F58" s="1513"/>
      <c r="G58" s="1513"/>
      <c r="H58" s="1513"/>
      <c r="I58" s="1513"/>
      <c r="J58" s="1514"/>
    </row>
    <row r="59" spans="1:10" s="542" customFormat="1" ht="18.95" customHeight="1" x14ac:dyDescent="0.2">
      <c r="A59" s="1512" t="s">
        <v>491</v>
      </c>
      <c r="B59" s="1513"/>
      <c r="C59" s="1513"/>
      <c r="D59" s="1513"/>
      <c r="E59" s="1513"/>
      <c r="F59" s="1513"/>
      <c r="G59" s="1513"/>
      <c r="H59" s="1513"/>
      <c r="I59" s="1513"/>
      <c r="J59" s="1514"/>
    </row>
    <row r="60" spans="1:10" s="542" customFormat="1" ht="18.95" customHeight="1" x14ac:dyDescent="0.2">
      <c r="A60" s="1515" t="s">
        <v>26</v>
      </c>
      <c r="B60" s="1516"/>
      <c r="C60" s="1516"/>
      <c r="D60" s="1516"/>
      <c r="E60" s="1516"/>
      <c r="F60" s="1516"/>
      <c r="G60" s="1516"/>
      <c r="H60" s="1516"/>
      <c r="I60" s="1516"/>
      <c r="J60" s="1517"/>
    </row>
    <row r="61" spans="1:10" s="542" customFormat="1" ht="18.95" customHeight="1" thickBot="1" x14ac:dyDescent="0.25">
      <c r="A61" s="1507" t="s">
        <v>235</v>
      </c>
      <c r="B61" s="1508"/>
      <c r="C61" s="1508"/>
      <c r="D61" s="1508"/>
      <c r="E61" s="1508"/>
      <c r="F61" s="1518"/>
      <c r="G61" s="1518"/>
      <c r="H61" s="1518"/>
      <c r="I61" s="1518"/>
      <c r="J61" s="1519"/>
    </row>
    <row r="62" spans="1:10" ht="13.5" thickTop="1" x14ac:dyDescent="0.2">
      <c r="A62" s="16"/>
      <c r="F62" s="16"/>
    </row>
    <row r="63" spans="1:10" x14ac:dyDescent="0.2">
      <c r="A63" s="16"/>
      <c r="F63" s="16"/>
    </row>
    <row r="64" spans="1:10" x14ac:dyDescent="0.2">
      <c r="A64" s="16"/>
      <c r="F64" s="16"/>
    </row>
  </sheetData>
  <sortState xmlns:xlrd2="http://schemas.microsoft.com/office/spreadsheetml/2017/richdata2" ref="G25:I27">
    <sortCondition ref="G25:G27"/>
  </sortState>
  <mergeCells count="23">
    <mergeCell ref="A9:J9"/>
    <mergeCell ref="A8:E8"/>
    <mergeCell ref="A1:I1"/>
    <mergeCell ref="A2:I2"/>
    <mergeCell ref="A3:J3"/>
    <mergeCell ref="A4:J4"/>
    <mergeCell ref="A5:J5"/>
    <mergeCell ref="A6:J6"/>
    <mergeCell ref="A7:J7"/>
    <mergeCell ref="F8:J8"/>
    <mergeCell ref="A10:J10"/>
    <mergeCell ref="A61:E61"/>
    <mergeCell ref="A55:J55"/>
    <mergeCell ref="A56:J56"/>
    <mergeCell ref="A57:J57"/>
    <mergeCell ref="A58:J58"/>
    <mergeCell ref="A59:J59"/>
    <mergeCell ref="A60:J60"/>
    <mergeCell ref="F61:J61"/>
    <mergeCell ref="A23:E23"/>
    <mergeCell ref="F23:I23"/>
    <mergeCell ref="A11:E11"/>
    <mergeCell ref="F11:J11"/>
  </mergeCells>
  <phoneticPr fontId="0" type="noConversion"/>
  <hyperlinks>
    <hyperlink ref="A61" r:id="rId1" xr:uid="{CE2B8B5B-9B34-4E6F-91D5-9B1C653F12B7}"/>
  </hyperlinks>
  <printOptions horizontalCentered="1"/>
  <pageMargins left="0.59055118110236227" right="0.19685039370078741" top="0.59055118110236227" bottom="0.39370078740157483" header="0" footer="0"/>
  <pageSetup paperSize="9" scale="90" orientation="portrait" r:id="rId2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7"/>
  <dimension ref="A1:J39"/>
  <sheetViews>
    <sheetView showGridLines="0" topLeftCell="A3" workbookViewId="0">
      <selection activeCell="A3" sqref="A3:J38"/>
    </sheetView>
  </sheetViews>
  <sheetFormatPr baseColWidth="10" defaultRowHeight="12.75" x14ac:dyDescent="0.2"/>
  <cols>
    <col min="1" max="1" width="4.83203125" customWidth="1"/>
    <col min="2" max="3" width="20.83203125" customWidth="1"/>
    <col min="4" max="4" width="4.33203125" customWidth="1"/>
    <col min="5" max="5" width="4.33203125" style="542" customWidth="1"/>
    <col min="6" max="6" width="4.83203125" customWidth="1"/>
    <col min="7" max="8" width="20.83203125" customWidth="1"/>
    <col min="9" max="9" width="4.33203125" customWidth="1"/>
    <col min="10" max="10" width="4.33203125" style="542" customWidth="1"/>
  </cols>
  <sheetData>
    <row r="1" spans="1:10" ht="20.25" hidden="1" x14ac:dyDescent="0.3">
      <c r="A1" s="1531" t="s">
        <v>10</v>
      </c>
      <c r="B1" s="1532"/>
      <c r="C1" s="1532"/>
      <c r="D1" s="1532"/>
      <c r="E1" s="1533"/>
      <c r="F1" s="1532"/>
      <c r="G1" s="1532"/>
      <c r="H1" s="1532"/>
      <c r="I1" s="1534"/>
      <c r="J1"/>
    </row>
    <row r="2" spans="1:10" ht="18.75" hidden="1" x14ac:dyDescent="0.3">
      <c r="A2" s="1535" t="s">
        <v>11</v>
      </c>
      <c r="B2" s="1536"/>
      <c r="C2" s="1536"/>
      <c r="D2" s="1536"/>
      <c r="E2" s="1536"/>
      <c r="F2" s="1536"/>
      <c r="G2" s="1536"/>
      <c r="H2" s="1536"/>
      <c r="I2" s="1537"/>
      <c r="J2"/>
    </row>
    <row r="3" spans="1:10" ht="18.95" customHeight="1" thickTop="1" x14ac:dyDescent="0.25">
      <c r="A3" s="1548" t="s">
        <v>36</v>
      </c>
      <c r="B3" s="1549"/>
      <c r="C3" s="1549"/>
      <c r="D3" s="1549"/>
      <c r="E3" s="1549"/>
      <c r="F3" s="1549"/>
      <c r="G3" s="1549"/>
      <c r="H3" s="1549"/>
      <c r="I3" s="1549"/>
      <c r="J3" s="1550"/>
    </row>
    <row r="4" spans="1:10" ht="18.95" customHeight="1" x14ac:dyDescent="0.25">
      <c r="A4" s="1541" t="s">
        <v>584</v>
      </c>
      <c r="B4" s="1542"/>
      <c r="C4" s="1542"/>
      <c r="D4" s="1542"/>
      <c r="E4" s="1542"/>
      <c r="F4" s="1542"/>
      <c r="G4" s="1542"/>
      <c r="H4" s="1542"/>
      <c r="I4" s="1542"/>
      <c r="J4" s="1543"/>
    </row>
    <row r="5" spans="1:10" ht="18.95" customHeight="1" x14ac:dyDescent="0.2">
      <c r="A5" s="1512" t="s">
        <v>393</v>
      </c>
      <c r="B5" s="1513"/>
      <c r="C5" s="1513"/>
      <c r="D5" s="1513"/>
      <c r="E5" s="1513"/>
      <c r="F5" s="1513"/>
      <c r="G5" s="1513"/>
      <c r="H5" s="1513"/>
      <c r="I5" s="1513"/>
      <c r="J5" s="1514"/>
    </row>
    <row r="6" spans="1:10" ht="18.95" customHeight="1" x14ac:dyDescent="0.2">
      <c r="A6" s="1544" t="str">
        <f>CONCATENATE(Adressen!$B$19,"   ",Adressen!$B$20,"   ",Adressen!$B$21)</f>
        <v>Ute Kolbatz   Schagenstr. 141A   52078 Aachen</v>
      </c>
      <c r="B6" s="1545"/>
      <c r="C6" s="1545"/>
      <c r="D6" s="1545"/>
      <c r="E6" s="1545"/>
      <c r="F6" s="1545"/>
      <c r="G6" s="1545"/>
      <c r="H6" s="1545"/>
      <c r="I6" s="1545"/>
      <c r="J6" s="1546"/>
    </row>
    <row r="7" spans="1:10" ht="18.95" customHeight="1" x14ac:dyDescent="0.2">
      <c r="A7" s="1544" t="str">
        <f>CONCATENATE(Adressen!$A$22,"   ",Adressen!$B$22,"   -   ",Adressen!$C$22,"   -   ",Adressen!$E$22)</f>
        <v>Tel. - privat - Dienstl. - Mobil   0241 527460   -      -   0157 51074236</v>
      </c>
      <c r="B7" s="1545"/>
      <c r="C7" s="1545"/>
      <c r="D7" s="1545"/>
      <c r="E7" s="1545"/>
      <c r="F7" s="1545"/>
      <c r="G7" s="1545"/>
      <c r="H7" s="1545"/>
      <c r="I7" s="1545"/>
      <c r="J7" s="1546"/>
    </row>
    <row r="8" spans="1:10" ht="18.95" customHeight="1" x14ac:dyDescent="0.2">
      <c r="A8" s="1529" t="str">
        <f>Adressen!$B$23</f>
        <v>ukoba@gmx.de</v>
      </c>
      <c r="B8" s="1530"/>
      <c r="C8" s="1530"/>
      <c r="D8" s="1530"/>
      <c r="E8" s="1530"/>
      <c r="F8" s="1530"/>
      <c r="G8" s="1530"/>
      <c r="H8" s="1530"/>
      <c r="I8" s="1530"/>
      <c r="J8" s="1547"/>
    </row>
    <row r="9" spans="1:10" ht="39" customHeight="1" x14ac:dyDescent="0.2">
      <c r="A9" s="1526" t="s">
        <v>546</v>
      </c>
      <c r="B9" s="1527"/>
      <c r="C9" s="1527"/>
      <c r="D9" s="1527"/>
      <c r="E9" s="1527"/>
      <c r="F9" s="1527"/>
      <c r="G9" s="1527"/>
      <c r="H9" s="1527"/>
      <c r="I9" s="1527"/>
      <c r="J9" s="1528"/>
    </row>
    <row r="10" spans="1:10" ht="20.100000000000001" customHeight="1" thickBot="1" x14ac:dyDescent="0.25">
      <c r="A10" s="1504" t="s">
        <v>27</v>
      </c>
      <c r="B10" s="1505"/>
      <c r="C10" s="1505"/>
      <c r="D10" s="1505"/>
      <c r="E10" s="1505"/>
      <c r="F10" s="1505"/>
      <c r="G10" s="1505"/>
      <c r="H10" s="1505"/>
      <c r="I10" s="1505"/>
      <c r="J10" s="1506"/>
    </row>
    <row r="11" spans="1:10" ht="17.100000000000001" customHeight="1" thickTop="1" thickBot="1" x14ac:dyDescent="0.25">
      <c r="A11" s="1554" t="str">
        <f>IF(Teilnehmer!$K$5="B1",Teilnehmer!$A$5,IF(Teilnehmer!$K$6="B1",Teilnehmer!$A$6,IF(Teilnehmer!$K$7="B1",Teilnehmer!$A$7,IF(Teilnehmer!$K$8="B1",Teilnehmer!$A$8,IF(Teilnehmer!$K$9="B1",Teilnehmer!$A$9,IF(Teilnehmer!$K$10="B1",Teilnehmer!$A$10,IF(Teilnehmer!$K$11="B1",Teilnehmer!$A$11,IF(Teilnehmer!$K$12="B1",Teilnehmer!$A$12,IF(Teilnehmer!$K$13="B1",Teilnehmer!#REF!,"")))))))))</f>
        <v>AMG / Allianz</v>
      </c>
      <c r="B11" s="1552"/>
      <c r="C11" s="1552"/>
      <c r="D11" s="1552"/>
      <c r="E11" s="1553"/>
      <c r="F11" s="1551" t="str">
        <f>IF(Teilnehmer!$K$5="B2",Teilnehmer!$A$5,IF(Teilnehmer!$K$6="B2",Teilnehmer!$A$6,IF(Teilnehmer!$K$7="B2",Teilnehmer!$A$7,IF(Teilnehmer!$K$8="B2",Teilnehmer!$A$8,IF(Teilnehmer!$K$9="B2",Teilnehmer!$A$9,IF(Teilnehmer!$K$10="B2",Teilnehmer!$A$10,IF(Teilnehmer!$K$11="B2",Teilnehmer!$A$11,IF(Teilnehmer!$K$12="B2",Teilnehmer!$A$12,IF(Teilnehmer!$K$13="B2",Teilnehmer!#REF!,"")))))))))</f>
        <v>STAWAG</v>
      </c>
      <c r="G11" s="1552"/>
      <c r="H11" s="1552"/>
      <c r="I11" s="1552"/>
      <c r="J11" s="1553"/>
    </row>
    <row r="12" spans="1:10" ht="17.100000000000001" customHeight="1" thickTop="1" x14ac:dyDescent="0.2">
      <c r="A12" s="935" t="str">
        <f>IF(C12&lt;&gt;"","1","")</f>
        <v>1</v>
      </c>
      <c r="B12" s="662" t="s">
        <v>40</v>
      </c>
      <c r="C12" s="662" t="s">
        <v>249</v>
      </c>
      <c r="D12" s="659" t="s">
        <v>28</v>
      </c>
      <c r="E12" s="660"/>
      <c r="F12" s="935" t="str">
        <f>IF(H12&lt;&gt;"","1","")</f>
        <v>1</v>
      </c>
      <c r="G12" s="662" t="s">
        <v>16</v>
      </c>
      <c r="H12" s="662" t="s">
        <v>389</v>
      </c>
      <c r="I12" s="659" t="s">
        <v>29</v>
      </c>
      <c r="J12" s="660"/>
    </row>
    <row r="13" spans="1:10" ht="17.100000000000001" customHeight="1" x14ac:dyDescent="0.2">
      <c r="A13" s="936">
        <f>IF(C13&lt;&gt;"",A12+1,"")</f>
        <v>2</v>
      </c>
      <c r="B13" s="632" t="s">
        <v>600</v>
      </c>
      <c r="C13" s="632" t="s">
        <v>599</v>
      </c>
      <c r="D13" s="649"/>
      <c r="E13" s="650"/>
      <c r="F13" s="936">
        <f>IF(H13&lt;&gt;"",F12+1,"")</f>
        <v>2</v>
      </c>
      <c r="G13" s="632" t="s">
        <v>390</v>
      </c>
      <c r="H13" s="632" t="s">
        <v>391</v>
      </c>
      <c r="I13" s="649"/>
      <c r="J13" s="650"/>
    </row>
    <row r="14" spans="1:10" ht="17.100000000000001" customHeight="1" x14ac:dyDescent="0.2">
      <c r="A14" s="936">
        <f t="shared" ref="A14:A20" si="0">IF(C14&lt;&gt;"",A13+1,"")</f>
        <v>3</v>
      </c>
      <c r="B14" s="632" t="s">
        <v>351</v>
      </c>
      <c r="C14" s="632" t="s">
        <v>257</v>
      </c>
      <c r="D14" s="649"/>
      <c r="E14" s="650" t="s">
        <v>495</v>
      </c>
      <c r="F14" s="936">
        <f t="shared" ref="F14:F20" si="1">IF(H14&lt;&gt;"",F13+1,"")</f>
        <v>3</v>
      </c>
      <c r="G14" s="632" t="s">
        <v>421</v>
      </c>
      <c r="H14" s="632" t="s">
        <v>422</v>
      </c>
      <c r="I14" s="649"/>
      <c r="J14" s="650" t="s">
        <v>495</v>
      </c>
    </row>
    <row r="15" spans="1:10" ht="17.100000000000001" customHeight="1" x14ac:dyDescent="0.2">
      <c r="A15" s="936">
        <f t="shared" si="0"/>
        <v>4</v>
      </c>
      <c r="B15" s="632" t="s">
        <v>250</v>
      </c>
      <c r="C15" s="632" t="s">
        <v>251</v>
      </c>
      <c r="D15" s="652" t="s">
        <v>29</v>
      </c>
      <c r="E15" s="651"/>
      <c r="F15" s="936">
        <f t="shared" si="1"/>
        <v>4</v>
      </c>
      <c r="G15" s="632" t="s">
        <v>23</v>
      </c>
      <c r="H15" s="632" t="s">
        <v>423</v>
      </c>
      <c r="I15" s="649" t="s">
        <v>28</v>
      </c>
      <c r="J15" s="650"/>
    </row>
    <row r="16" spans="1:10" ht="17.100000000000001" customHeight="1" x14ac:dyDescent="0.2">
      <c r="A16" s="936">
        <f t="shared" si="0"/>
        <v>5</v>
      </c>
      <c r="B16" s="632" t="s">
        <v>18</v>
      </c>
      <c r="C16" s="632" t="s">
        <v>315</v>
      </c>
      <c r="D16" s="649"/>
      <c r="E16" s="650"/>
      <c r="F16" s="936">
        <f t="shared" si="1"/>
        <v>5</v>
      </c>
      <c r="G16" s="632" t="s">
        <v>20</v>
      </c>
      <c r="H16" s="632" t="s">
        <v>424</v>
      </c>
      <c r="I16" s="652"/>
      <c r="J16" s="651"/>
    </row>
    <row r="17" spans="1:10" ht="17.100000000000001" customHeight="1" x14ac:dyDescent="0.2">
      <c r="A17" s="936">
        <f t="shared" si="0"/>
        <v>6</v>
      </c>
      <c r="B17" s="632" t="s">
        <v>17</v>
      </c>
      <c r="C17" s="632" t="s">
        <v>352</v>
      </c>
      <c r="D17" s="649"/>
      <c r="E17" s="650"/>
      <c r="F17" s="936">
        <f t="shared" si="1"/>
        <v>6</v>
      </c>
      <c r="G17" s="632" t="s">
        <v>425</v>
      </c>
      <c r="H17" s="632" t="s">
        <v>426</v>
      </c>
      <c r="I17" s="649"/>
      <c r="J17" s="650" t="s">
        <v>495</v>
      </c>
    </row>
    <row r="18" spans="1:10" ht="17.100000000000001" customHeight="1" x14ac:dyDescent="0.2">
      <c r="A18" s="936">
        <f t="shared" si="0"/>
        <v>7</v>
      </c>
      <c r="B18" s="632" t="s">
        <v>31</v>
      </c>
      <c r="C18" s="632" t="s">
        <v>254</v>
      </c>
      <c r="D18" s="649"/>
      <c r="E18" s="650"/>
      <c r="F18" s="936">
        <f t="shared" si="1"/>
        <v>7</v>
      </c>
      <c r="G18" s="632" t="s">
        <v>31</v>
      </c>
      <c r="H18" s="632" t="s">
        <v>552</v>
      </c>
      <c r="I18" s="652"/>
      <c r="J18" s="651"/>
    </row>
    <row r="19" spans="1:10" ht="17.100000000000001" customHeight="1" x14ac:dyDescent="0.2">
      <c r="A19" s="936">
        <f t="shared" si="0"/>
        <v>8</v>
      </c>
      <c r="B19" s="632" t="s">
        <v>23</v>
      </c>
      <c r="C19" s="632" t="s">
        <v>547</v>
      </c>
      <c r="D19" s="663"/>
      <c r="E19" s="650" t="s">
        <v>495</v>
      </c>
      <c r="F19" s="936">
        <f t="shared" si="1"/>
        <v>8</v>
      </c>
      <c r="G19" s="632" t="s">
        <v>427</v>
      </c>
      <c r="H19" s="632" t="s">
        <v>428</v>
      </c>
      <c r="I19" s="652"/>
      <c r="J19" s="651"/>
    </row>
    <row r="20" spans="1:10" ht="17.100000000000001" customHeight="1" thickBot="1" x14ac:dyDescent="0.25">
      <c r="A20" s="936">
        <f t="shared" si="0"/>
        <v>9</v>
      </c>
      <c r="B20" s="636" t="s">
        <v>255</v>
      </c>
      <c r="C20" s="636" t="s">
        <v>256</v>
      </c>
      <c r="D20" s="664"/>
      <c r="E20" s="655"/>
      <c r="F20" s="936" t="str">
        <f t="shared" si="1"/>
        <v/>
      </c>
      <c r="G20" s="653"/>
      <c r="H20" s="653"/>
      <c r="I20" s="654"/>
      <c r="J20" s="655"/>
    </row>
    <row r="21" spans="1:10" ht="17.100000000000001" customHeight="1" thickTop="1" thickBot="1" x14ac:dyDescent="0.25">
      <c r="A21" s="1520" t="str">
        <f>IF(Teilnehmer!$K$5="B3",Teilnehmer!$A$5,IF(Teilnehmer!$K$6="B3",Teilnehmer!$A$6,IF(Teilnehmer!$K$7="B3",Teilnehmer!$A$7,IF(Teilnehmer!$K$8="B3",Teilnehmer!$A$8,IF(Teilnehmer!$K$9="B3",Teilnehmer!$A$9,IF(Teilnehmer!$K$10="B3",Teilnehmer!$A$10,IF(Teilnehmer!$K$11="B3",Teilnehmer!$A$11,IF(Teilnehmer!$K$12="B3",Teilnehmer!$A$12,IF(Teilnehmer!$K$13="B3",Teilnehmer!#REF!,"")))))))))</f>
        <v>TTC Justiz Aachen</v>
      </c>
      <c r="B21" s="1521"/>
      <c r="C21" s="1521"/>
      <c r="D21" s="1521"/>
      <c r="E21" s="1522"/>
      <c r="F21" s="1520" t="str">
        <f>IF(Teilnehmer!$K$5="B4",Teilnehmer!$A$5,IF(Teilnehmer!$K$6="B4",Teilnehmer!$A$6,IF(Teilnehmer!$K$7="B4",Teilnehmer!$A$7,IF(Teilnehmer!$K$8="B4",Teilnehmer!$A$8,IF(Teilnehmer!$K$9="B4",Teilnehmer!$A$9,IF(Teilnehmer!$K$10="B4",Teilnehmer!$A$10,IF(Teilnehmer!$K$11="B4",Teilnehmer!$A$11,IF(Teilnehmer!$K$12="B4",Teilnehmer!$A$12,IF(Teilnehmer!$K$13="B4",Teilnehmer!#REF!,"")))))))))</f>
        <v>Universitätsklinikum RWTH Aachen</v>
      </c>
      <c r="G21" s="1521"/>
      <c r="H21" s="1521"/>
      <c r="I21" s="1521"/>
      <c r="J21" s="1522"/>
    </row>
    <row r="22" spans="1:10" ht="17.100000000000001" customHeight="1" thickTop="1" x14ac:dyDescent="0.2">
      <c r="A22" s="935" t="str">
        <f>IF(C22&lt;&gt;"","1","")</f>
        <v>1</v>
      </c>
      <c r="B22" s="662" t="s">
        <v>325</v>
      </c>
      <c r="C22" s="662" t="s">
        <v>324</v>
      </c>
      <c r="D22" s="659"/>
      <c r="E22" s="660" t="s">
        <v>495</v>
      </c>
      <c r="F22" s="935" t="str">
        <f>IF(H22&lt;&gt;"","1","")</f>
        <v>1</v>
      </c>
      <c r="G22" s="658" t="s">
        <v>436</v>
      </c>
      <c r="H22" s="658" t="s">
        <v>437</v>
      </c>
      <c r="I22" s="659" t="s">
        <v>29</v>
      </c>
      <c r="J22" s="660"/>
    </row>
    <row r="23" spans="1:10" ht="17.100000000000001" customHeight="1" x14ac:dyDescent="0.2">
      <c r="A23" s="936">
        <f>IF(C23&lt;&gt;"",A22+1,"")</f>
        <v>2</v>
      </c>
      <c r="B23" s="632" t="s">
        <v>55</v>
      </c>
      <c r="C23" s="632" t="s">
        <v>247</v>
      </c>
      <c r="D23" s="649" t="s">
        <v>29</v>
      </c>
      <c r="E23" s="650"/>
      <c r="F23" s="936">
        <f>IF(H23&lt;&gt;"",F22+1,"")</f>
        <v>2</v>
      </c>
      <c r="G23" s="661" t="s">
        <v>395</v>
      </c>
      <c r="H23" s="661" t="s">
        <v>396</v>
      </c>
      <c r="I23" s="649"/>
      <c r="J23" s="650"/>
    </row>
    <row r="24" spans="1:10" ht="17.100000000000001" customHeight="1" x14ac:dyDescent="0.2">
      <c r="A24" s="936">
        <f t="shared" ref="A24:A31" si="2">IF(C24&lt;&gt;"",A23+1,"")</f>
        <v>3</v>
      </c>
      <c r="B24" s="632" t="s">
        <v>602</v>
      </c>
      <c r="C24" s="632" t="s">
        <v>488</v>
      </c>
      <c r="D24" s="649"/>
      <c r="E24" s="650"/>
      <c r="F24" s="936">
        <f t="shared" ref="F24:F31" si="3">IF(H24&lt;&gt;"",F23+1,"")</f>
        <v>3</v>
      </c>
      <c r="G24" s="661" t="s">
        <v>454</v>
      </c>
      <c r="H24" s="661" t="s">
        <v>455</v>
      </c>
      <c r="I24" s="649"/>
      <c r="J24" s="650"/>
    </row>
    <row r="25" spans="1:10" ht="17.100000000000001" customHeight="1" x14ac:dyDescent="0.2">
      <c r="A25" s="936">
        <f t="shared" si="2"/>
        <v>4</v>
      </c>
      <c r="B25" s="632" t="s">
        <v>603</v>
      </c>
      <c r="C25" s="632" t="s">
        <v>601</v>
      </c>
      <c r="D25" s="649"/>
      <c r="E25" s="650"/>
      <c r="F25" s="936">
        <f t="shared" si="3"/>
        <v>4</v>
      </c>
      <c r="G25" s="661" t="s">
        <v>556</v>
      </c>
      <c r="H25" s="661" t="s">
        <v>437</v>
      </c>
      <c r="I25" s="649"/>
      <c r="J25" s="650" t="s">
        <v>495</v>
      </c>
    </row>
    <row r="26" spans="1:10" ht="17.100000000000001" customHeight="1" x14ac:dyDescent="0.2">
      <c r="A26" s="936">
        <f t="shared" si="2"/>
        <v>5</v>
      </c>
      <c r="B26" s="632" t="s">
        <v>21</v>
      </c>
      <c r="C26" s="632" t="s">
        <v>565</v>
      </c>
      <c r="D26" s="649"/>
      <c r="E26" s="650" t="s">
        <v>495</v>
      </c>
      <c r="F26" s="936">
        <f t="shared" si="3"/>
        <v>5</v>
      </c>
      <c r="G26" s="661" t="s">
        <v>418</v>
      </c>
      <c r="H26" s="661" t="s">
        <v>419</v>
      </c>
      <c r="I26" s="652"/>
      <c r="J26" s="651"/>
    </row>
    <row r="27" spans="1:10" ht="17.100000000000001" customHeight="1" x14ac:dyDescent="0.2">
      <c r="A27" s="936">
        <f t="shared" si="2"/>
        <v>6</v>
      </c>
      <c r="B27" s="632" t="s">
        <v>490</v>
      </c>
      <c r="C27" s="632" t="s">
        <v>489</v>
      </c>
      <c r="D27" s="649"/>
      <c r="E27" s="650" t="s">
        <v>495</v>
      </c>
      <c r="F27" s="936">
        <f t="shared" si="3"/>
        <v>6</v>
      </c>
      <c r="G27" s="661" t="s">
        <v>392</v>
      </c>
      <c r="H27" s="661" t="s">
        <v>373</v>
      </c>
      <c r="I27" s="649"/>
      <c r="J27" s="650"/>
    </row>
    <row r="28" spans="1:10" ht="17.100000000000001" customHeight="1" x14ac:dyDescent="0.2">
      <c r="A28" s="936">
        <f t="shared" si="2"/>
        <v>7</v>
      </c>
      <c r="B28" s="632" t="s">
        <v>16</v>
      </c>
      <c r="C28" s="632" t="s">
        <v>461</v>
      </c>
      <c r="D28" s="649"/>
      <c r="E28" s="650"/>
      <c r="F28" s="936">
        <f t="shared" si="3"/>
        <v>7</v>
      </c>
      <c r="G28" s="661" t="s">
        <v>31</v>
      </c>
      <c r="H28" s="661" t="s">
        <v>553</v>
      </c>
      <c r="I28" s="652"/>
      <c r="J28" s="651"/>
    </row>
    <row r="29" spans="1:10" ht="17.100000000000001" customHeight="1" x14ac:dyDescent="0.2">
      <c r="A29" s="936">
        <f t="shared" si="2"/>
        <v>8</v>
      </c>
      <c r="B29" s="632" t="s">
        <v>195</v>
      </c>
      <c r="C29" s="632" t="s">
        <v>196</v>
      </c>
      <c r="D29" s="649" t="s">
        <v>28</v>
      </c>
      <c r="E29" s="650"/>
      <c r="F29" s="936">
        <f t="shared" si="3"/>
        <v>8</v>
      </c>
      <c r="G29" s="661" t="s">
        <v>557</v>
      </c>
      <c r="H29" s="661" t="s">
        <v>554</v>
      </c>
      <c r="I29" s="652"/>
      <c r="J29" s="651"/>
    </row>
    <row r="30" spans="1:10" ht="17.100000000000001" customHeight="1" x14ac:dyDescent="0.2">
      <c r="A30" s="936" t="str">
        <f t="shared" si="2"/>
        <v/>
      </c>
      <c r="B30" s="656"/>
      <c r="C30" s="656"/>
      <c r="D30" s="649"/>
      <c r="E30" s="650"/>
      <c r="F30" s="936">
        <f t="shared" si="3"/>
        <v>9</v>
      </c>
      <c r="G30" s="661" t="s">
        <v>558</v>
      </c>
      <c r="H30" s="661" t="s">
        <v>555</v>
      </c>
      <c r="I30" s="652"/>
      <c r="J30" s="651"/>
    </row>
    <row r="31" spans="1:10" ht="17.100000000000001" customHeight="1" thickBot="1" x14ac:dyDescent="0.25">
      <c r="A31" s="936" t="str">
        <f t="shared" si="2"/>
        <v/>
      </c>
      <c r="B31" s="929"/>
      <c r="C31" s="929"/>
      <c r="D31" s="930"/>
      <c r="E31" s="788"/>
      <c r="F31" s="936" t="str">
        <f t="shared" si="3"/>
        <v/>
      </c>
      <c r="G31" s="653"/>
      <c r="H31" s="653"/>
      <c r="I31" s="657"/>
      <c r="J31" s="788"/>
    </row>
    <row r="32" spans="1:10" s="542" customFormat="1" ht="18.95" customHeight="1" thickTop="1" x14ac:dyDescent="0.2">
      <c r="A32" s="1555" t="s">
        <v>494</v>
      </c>
      <c r="B32" s="1556"/>
      <c r="C32" s="1556"/>
      <c r="D32" s="1556"/>
      <c r="E32" s="1556"/>
      <c r="F32" s="1556"/>
      <c r="G32" s="1556"/>
      <c r="H32" s="1556"/>
      <c r="I32" s="1556"/>
      <c r="J32" s="1557"/>
    </row>
    <row r="33" spans="1:10" s="542" customFormat="1" ht="18.95" customHeight="1" x14ac:dyDescent="0.2">
      <c r="A33" s="1512" t="s">
        <v>248</v>
      </c>
      <c r="B33" s="1513"/>
      <c r="C33" s="1513"/>
      <c r="D33" s="1513"/>
      <c r="E33" s="1513"/>
      <c r="F33" s="1513"/>
      <c r="G33" s="1513"/>
      <c r="H33" s="1513"/>
      <c r="I33" s="1513"/>
      <c r="J33" s="1514"/>
    </row>
    <row r="34" spans="1:10" ht="18.95" customHeight="1" x14ac:dyDescent="0.2">
      <c r="A34" s="1512" t="s">
        <v>25</v>
      </c>
      <c r="B34" s="1513"/>
      <c r="C34" s="1513"/>
      <c r="D34" s="1513"/>
      <c r="E34" s="1513"/>
      <c r="F34" s="1513"/>
      <c r="G34" s="1513"/>
      <c r="H34" s="1513"/>
      <c r="I34" s="1513"/>
      <c r="J34" s="1514"/>
    </row>
    <row r="35" spans="1:10" ht="18.95" customHeight="1" x14ac:dyDescent="0.2">
      <c r="A35" s="1512" t="s">
        <v>262</v>
      </c>
      <c r="B35" s="1513"/>
      <c r="C35" s="1513"/>
      <c r="D35" s="1513"/>
      <c r="E35" s="1513"/>
      <c r="F35" s="1513"/>
      <c r="G35" s="1513"/>
      <c r="H35" s="1513"/>
      <c r="I35" s="1513"/>
      <c r="J35" s="1514"/>
    </row>
    <row r="36" spans="1:10" ht="18.95" customHeight="1" x14ac:dyDescent="0.2">
      <c r="A36" s="1512" t="s">
        <v>491</v>
      </c>
      <c r="B36" s="1513"/>
      <c r="C36" s="1513"/>
      <c r="D36" s="1513"/>
      <c r="E36" s="1513"/>
      <c r="F36" s="1513"/>
      <c r="G36" s="1513"/>
      <c r="H36" s="1513"/>
      <c r="I36" s="1513"/>
      <c r="J36" s="1514"/>
    </row>
    <row r="37" spans="1:10" ht="18.95" customHeight="1" x14ac:dyDescent="0.2">
      <c r="A37" s="1515" t="s">
        <v>26</v>
      </c>
      <c r="B37" s="1516"/>
      <c r="C37" s="1516"/>
      <c r="D37" s="1516"/>
      <c r="E37" s="1516"/>
      <c r="F37" s="1516"/>
      <c r="G37" s="1516"/>
      <c r="H37" s="1516"/>
      <c r="I37" s="1516"/>
      <c r="J37" s="1517"/>
    </row>
    <row r="38" spans="1:10" ht="18.95" customHeight="1" thickBot="1" x14ac:dyDescent="0.25">
      <c r="A38" s="1507" t="s">
        <v>235</v>
      </c>
      <c r="B38" s="1508"/>
      <c r="C38" s="1508"/>
      <c r="D38" s="1508"/>
      <c r="E38" s="1508"/>
      <c r="F38" s="1518"/>
      <c r="G38" s="1518"/>
      <c r="H38" s="1518"/>
      <c r="I38" s="1518"/>
      <c r="J38" s="1519"/>
    </row>
    <row r="39" spans="1:10" ht="13.5" thickTop="1" x14ac:dyDescent="0.2"/>
  </sheetData>
  <mergeCells count="23">
    <mergeCell ref="A35:J35"/>
    <mergeCell ref="A36:J36"/>
    <mergeCell ref="A37:J37"/>
    <mergeCell ref="F38:J38"/>
    <mergeCell ref="A10:J10"/>
    <mergeCell ref="F21:J21"/>
    <mergeCell ref="A21:E21"/>
    <mergeCell ref="F11:J11"/>
    <mergeCell ref="A11:E11"/>
    <mergeCell ref="A38:E38"/>
    <mergeCell ref="A32:J32"/>
    <mergeCell ref="A33:J33"/>
    <mergeCell ref="A34:J34"/>
    <mergeCell ref="A1:I1"/>
    <mergeCell ref="A2:I2"/>
    <mergeCell ref="A3:J3"/>
    <mergeCell ref="A4:J4"/>
    <mergeCell ref="A5:J5"/>
    <mergeCell ref="A8:E8"/>
    <mergeCell ref="A6:J6"/>
    <mergeCell ref="A7:J7"/>
    <mergeCell ref="F8:J8"/>
    <mergeCell ref="A9:J9"/>
  </mergeCells>
  <phoneticPr fontId="0" type="noConversion"/>
  <hyperlinks>
    <hyperlink ref="A38" r:id="rId1" xr:uid="{81FC43AF-146A-45B9-BB39-F90C784ECB99}"/>
  </hyperlinks>
  <printOptions horizontalCentered="1"/>
  <pageMargins left="0.59055118110236227" right="0.19685039370078741" top="0.59055118110236227" bottom="0.39370078740157483" header="0" footer="0"/>
  <pageSetup paperSize="9" scale="82" orientation="portrait" r:id="rId2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12"/>
  <dimension ref="A1:W52"/>
  <sheetViews>
    <sheetView tabSelected="1" topLeftCell="A27" workbookViewId="0">
      <selection sqref="A1:W52"/>
    </sheetView>
  </sheetViews>
  <sheetFormatPr baseColWidth="10" defaultRowHeight="12.75" x14ac:dyDescent="0.2"/>
  <cols>
    <col min="1" max="1" width="3.83203125" style="31" customWidth="1"/>
    <col min="2" max="4" width="6.6640625" style="31" customWidth="1"/>
    <col min="5" max="5" width="4.33203125" style="31" customWidth="1"/>
    <col min="6" max="7" width="9.6640625" style="31" customWidth="1"/>
    <col min="8" max="18" width="4.1640625" style="31" customWidth="1"/>
    <col min="19" max="19" width="2.1640625" style="31" customWidth="1"/>
    <col min="20" max="21" width="4.1640625" style="31" customWidth="1"/>
    <col min="22" max="22" width="2.1640625" style="31" customWidth="1"/>
    <col min="23" max="23" width="4.1640625" style="31" customWidth="1"/>
    <col min="24" max="16384" width="12" style="31"/>
  </cols>
  <sheetData>
    <row r="1" spans="1:23" ht="18" customHeight="1" x14ac:dyDescent="0.3">
      <c r="A1" s="1123" t="s">
        <v>10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1123"/>
      <c r="M1" s="1123"/>
      <c r="N1" s="1123"/>
      <c r="O1" s="1123"/>
      <c r="P1" s="1123"/>
      <c r="Q1" s="1123"/>
      <c r="R1" s="1123"/>
      <c r="S1" s="1123"/>
      <c r="T1" s="1123"/>
      <c r="U1" s="1123"/>
      <c r="V1" s="1123"/>
      <c r="W1" s="1123"/>
    </row>
    <row r="2" spans="1:23" ht="18" customHeight="1" x14ac:dyDescent="0.3">
      <c r="A2" s="1614" t="s">
        <v>104</v>
      </c>
      <c r="B2" s="1614"/>
      <c r="C2" s="1614"/>
      <c r="D2" s="1614"/>
      <c r="E2" s="1614"/>
      <c r="F2" s="1614"/>
      <c r="G2" s="1614"/>
      <c r="H2" s="1614"/>
      <c r="I2" s="1614"/>
      <c r="J2" s="1614"/>
      <c r="K2" s="1614"/>
      <c r="L2" s="1614"/>
      <c r="M2" s="1614"/>
      <c r="N2" s="1614"/>
      <c r="O2" s="1614"/>
      <c r="P2" s="1614"/>
      <c r="Q2" s="1614"/>
      <c r="R2" s="1614"/>
      <c r="S2" s="1614"/>
      <c r="T2" s="1614"/>
      <c r="U2" s="1614"/>
      <c r="V2" s="1614"/>
      <c r="W2" s="1614"/>
    </row>
    <row r="3" spans="1:23" ht="15.75" customHeight="1" x14ac:dyDescent="0.25">
      <c r="A3" s="1615" t="s">
        <v>585</v>
      </c>
      <c r="B3" s="1615"/>
      <c r="C3" s="1615"/>
      <c r="D3" s="1615"/>
      <c r="E3" s="1615"/>
      <c r="F3" s="1615"/>
      <c r="G3" s="1615"/>
      <c r="H3" s="1615"/>
      <c r="I3" s="1615"/>
      <c r="J3" s="1615"/>
      <c r="K3" s="1615"/>
      <c r="L3" s="1615"/>
      <c r="M3" s="1615"/>
      <c r="N3" s="1615"/>
      <c r="O3" s="1615"/>
      <c r="P3" s="1615"/>
      <c r="Q3" s="1615"/>
      <c r="R3" s="1615"/>
      <c r="S3" s="1615"/>
      <c r="T3" s="1615"/>
      <c r="U3" s="1615"/>
      <c r="V3" s="1615"/>
      <c r="W3" s="1615"/>
    </row>
    <row r="4" spans="1:23" ht="15.75" customHeight="1" x14ac:dyDescent="0.25">
      <c r="A4" s="1616" t="s">
        <v>148</v>
      </c>
      <c r="B4" s="1616"/>
      <c r="C4" s="1616"/>
      <c r="D4" s="1616"/>
      <c r="E4" s="1616"/>
      <c r="F4" s="1616"/>
      <c r="G4" s="1616"/>
      <c r="H4" s="1616"/>
      <c r="I4" s="1616"/>
      <c r="J4" s="1616"/>
      <c r="K4" s="1616"/>
      <c r="L4" s="1616"/>
      <c r="M4" s="1616"/>
      <c r="N4" s="1616"/>
      <c r="O4" s="1616"/>
      <c r="P4" s="1616"/>
      <c r="Q4" s="1616"/>
      <c r="R4" s="1616"/>
      <c r="S4" s="1616"/>
      <c r="T4" s="1616"/>
      <c r="U4" s="1616"/>
      <c r="V4" s="1616"/>
      <c r="W4" s="1616"/>
    </row>
    <row r="5" spans="1:23" ht="12" customHeight="1" x14ac:dyDescent="0.2">
      <c r="A5" s="1617" t="s">
        <v>559</v>
      </c>
      <c r="B5" s="1617"/>
      <c r="C5" s="1617"/>
      <c r="D5" s="1617"/>
      <c r="E5" s="1617"/>
      <c r="F5" s="1617"/>
      <c r="G5" s="1617"/>
      <c r="H5" s="1617"/>
      <c r="I5" s="1617"/>
      <c r="J5" s="1617"/>
      <c r="K5" s="1617"/>
      <c r="L5" s="1617"/>
      <c r="M5" s="1617"/>
      <c r="N5" s="1617"/>
      <c r="O5" s="1617"/>
      <c r="P5" s="1617"/>
      <c r="Q5" s="1617"/>
      <c r="R5" s="1617"/>
      <c r="S5" s="1617"/>
      <c r="T5" s="1617"/>
      <c r="U5" s="1617"/>
      <c r="V5" s="1617"/>
      <c r="W5" s="1617"/>
    </row>
    <row r="6" spans="1:23" ht="12" customHeight="1" x14ac:dyDescent="0.2">
      <c r="A6" s="1618" t="s">
        <v>171</v>
      </c>
      <c r="B6" s="1618"/>
      <c r="C6" s="1618"/>
      <c r="D6" s="1618"/>
      <c r="E6" s="1618"/>
      <c r="F6" s="1618"/>
      <c r="G6" s="1618"/>
      <c r="H6" s="1618"/>
      <c r="I6" s="1618"/>
      <c r="J6" s="1618"/>
      <c r="K6" s="1618"/>
      <c r="L6" s="1618"/>
      <c r="M6" s="1618"/>
      <c r="N6" s="1618"/>
      <c r="O6" s="1618"/>
      <c r="P6" s="1618"/>
      <c r="Q6" s="1618"/>
      <c r="R6" s="1618"/>
      <c r="S6" s="1618"/>
      <c r="T6" s="1618"/>
      <c r="U6" s="1618"/>
      <c r="V6" s="1618"/>
      <c r="W6" s="1618"/>
    </row>
    <row r="7" spans="1:23" s="32" customFormat="1" ht="18.95" customHeight="1" x14ac:dyDescent="0.2">
      <c r="A7" s="1619" t="s">
        <v>105</v>
      </c>
      <c r="B7" s="1619"/>
      <c r="C7" s="1619"/>
      <c r="D7" s="1619"/>
      <c r="E7" s="1619"/>
      <c r="F7" s="1619"/>
      <c r="G7" s="1619"/>
      <c r="H7" s="1619"/>
      <c r="I7" s="88" t="s">
        <v>106</v>
      </c>
      <c r="J7" s="1619"/>
      <c r="K7" s="1619"/>
      <c r="L7" s="1619"/>
      <c r="M7" s="1619"/>
      <c r="N7" s="1619"/>
      <c r="O7" s="1619"/>
      <c r="P7" s="1619"/>
      <c r="Q7" s="1619"/>
      <c r="R7" s="1619"/>
      <c r="S7" s="1619"/>
      <c r="T7" s="1619" t="s">
        <v>107</v>
      </c>
      <c r="U7" s="1619"/>
      <c r="V7" s="1619"/>
      <c r="W7" s="1619"/>
    </row>
    <row r="8" spans="1:23" s="32" customFormat="1" ht="18.95" customHeight="1" x14ac:dyDescent="0.2">
      <c r="A8" s="1613" t="s">
        <v>172</v>
      </c>
      <c r="B8" s="1613"/>
      <c r="C8" s="1613"/>
      <c r="D8" s="1613"/>
      <c r="E8" s="1613"/>
      <c r="F8" s="1613"/>
      <c r="G8" s="1613" t="s">
        <v>131</v>
      </c>
      <c r="H8" s="1613"/>
      <c r="I8" s="80" t="s">
        <v>174</v>
      </c>
      <c r="J8" s="1613"/>
      <c r="K8" s="1613"/>
      <c r="L8" s="1613"/>
      <c r="M8" s="1613"/>
      <c r="N8" s="1613"/>
      <c r="O8" s="1613"/>
      <c r="P8" s="1613"/>
      <c r="Q8" s="1613"/>
      <c r="R8" s="1613"/>
      <c r="S8" s="1613"/>
      <c r="T8" s="1613" t="s">
        <v>132</v>
      </c>
      <c r="U8" s="1613"/>
      <c r="V8" s="1613"/>
      <c r="W8" s="1613"/>
    </row>
    <row r="9" spans="1:23" s="32" customFormat="1" ht="8.1" customHeight="1" x14ac:dyDescent="0.2">
      <c r="A9" s="1613"/>
      <c r="B9" s="1613"/>
      <c r="C9" s="1613"/>
      <c r="D9" s="1613"/>
      <c r="E9" s="1613"/>
      <c r="F9" s="1613"/>
      <c r="G9" s="1613"/>
      <c r="H9" s="1613"/>
      <c r="I9" s="1613"/>
      <c r="J9" s="1613"/>
      <c r="K9" s="1613"/>
      <c r="L9" s="1613"/>
      <c r="M9" s="1613"/>
      <c r="N9" s="1613"/>
      <c r="O9" s="1613"/>
      <c r="P9" s="1613"/>
      <c r="Q9" s="1613"/>
      <c r="R9" s="1613"/>
      <c r="S9" s="1613"/>
      <c r="T9" s="1613"/>
      <c r="U9" s="1613"/>
      <c r="V9" s="1613"/>
      <c r="W9" s="1613"/>
    </row>
    <row r="10" spans="1:23" s="50" customFormat="1" ht="15.95" customHeight="1" x14ac:dyDescent="0.2">
      <c r="A10" s="1561" t="s">
        <v>108</v>
      </c>
      <c r="B10" s="1559"/>
      <c r="C10" s="1559"/>
      <c r="D10" s="1559"/>
      <c r="E10" s="1559"/>
      <c r="F10" s="1559"/>
      <c r="G10" s="1559"/>
      <c r="H10" s="1559"/>
      <c r="I10" s="1559" t="s">
        <v>109</v>
      </c>
      <c r="J10" s="1559"/>
      <c r="K10" s="1559"/>
      <c r="L10" s="1559"/>
      <c r="M10" s="1559"/>
      <c r="N10" s="1559"/>
      <c r="O10" s="1559"/>
      <c r="P10" s="1559"/>
      <c r="Q10" s="1559"/>
      <c r="R10" s="1559"/>
      <c r="S10" s="1559"/>
      <c r="T10" s="1559"/>
      <c r="U10" s="1559"/>
      <c r="V10" s="1559"/>
      <c r="W10" s="1564"/>
    </row>
    <row r="11" spans="1:23" s="50" customFormat="1" ht="15" customHeight="1" x14ac:dyDescent="0.2">
      <c r="A11" s="54"/>
      <c r="B11" s="1590" t="s">
        <v>122</v>
      </c>
      <c r="C11" s="1591"/>
      <c r="D11" s="1591"/>
      <c r="E11" s="1591"/>
      <c r="F11" s="1592"/>
      <c r="G11" s="1593" t="s">
        <v>123</v>
      </c>
      <c r="H11" s="1593"/>
      <c r="I11" s="37"/>
      <c r="J11" s="1590" t="s">
        <v>122</v>
      </c>
      <c r="K11" s="1591"/>
      <c r="L11" s="1591"/>
      <c r="M11" s="1591"/>
      <c r="N11" s="1591"/>
      <c r="O11" s="1591"/>
      <c r="P11" s="1591"/>
      <c r="Q11" s="1591"/>
      <c r="R11" s="1591"/>
      <c r="S11" s="1592"/>
      <c r="T11" s="1593" t="s">
        <v>123</v>
      </c>
      <c r="U11" s="1593"/>
      <c r="V11" s="1593"/>
      <c r="W11" s="1593"/>
    </row>
    <row r="12" spans="1:23" ht="17.100000000000001" customHeight="1" x14ac:dyDescent="0.2">
      <c r="A12" s="69" t="s">
        <v>124</v>
      </c>
      <c r="B12" s="1606"/>
      <c r="C12" s="1607"/>
      <c r="D12" s="1607"/>
      <c r="E12" s="1607"/>
      <c r="F12" s="1608"/>
      <c r="G12" s="1609"/>
      <c r="H12" s="1609"/>
      <c r="I12" s="79" t="s">
        <v>125</v>
      </c>
      <c r="J12" s="1624"/>
      <c r="K12" s="1102"/>
      <c r="L12" s="1102"/>
      <c r="M12" s="1102"/>
      <c r="N12" s="1102"/>
      <c r="O12" s="1102"/>
      <c r="P12" s="1102"/>
      <c r="Q12" s="1102"/>
      <c r="R12" s="1102"/>
      <c r="S12" s="1620"/>
      <c r="T12" s="1610"/>
      <c r="U12" s="1610"/>
      <c r="V12" s="1610"/>
      <c r="W12" s="1610"/>
    </row>
    <row r="13" spans="1:23" ht="17.100000000000001" customHeight="1" x14ac:dyDescent="0.2">
      <c r="A13" s="69" t="s">
        <v>126</v>
      </c>
      <c r="B13" s="1606"/>
      <c r="C13" s="1607"/>
      <c r="D13" s="1607"/>
      <c r="E13" s="1607"/>
      <c r="F13" s="1608"/>
      <c r="G13" s="1609"/>
      <c r="H13" s="1609"/>
      <c r="I13" s="79" t="s">
        <v>127</v>
      </c>
      <c r="J13" s="1624"/>
      <c r="K13" s="1102"/>
      <c r="L13" s="1102"/>
      <c r="M13" s="1102"/>
      <c r="N13" s="1102"/>
      <c r="O13" s="1102"/>
      <c r="P13" s="1102"/>
      <c r="Q13" s="1102"/>
      <c r="R13" s="1102"/>
      <c r="S13" s="1620"/>
      <c r="T13" s="1610"/>
      <c r="U13" s="1610"/>
      <c r="V13" s="1610"/>
      <c r="W13" s="1610"/>
    </row>
    <row r="14" spans="1:23" ht="17.100000000000001" customHeight="1" x14ac:dyDescent="0.2">
      <c r="A14" s="69" t="s">
        <v>128</v>
      </c>
      <c r="B14" s="1606"/>
      <c r="C14" s="1607"/>
      <c r="D14" s="1607"/>
      <c r="E14" s="1607"/>
      <c r="F14" s="1608"/>
      <c r="G14" s="1609"/>
      <c r="H14" s="1609"/>
      <c r="I14" s="79" t="s">
        <v>129</v>
      </c>
      <c r="J14" s="1624"/>
      <c r="K14" s="1102"/>
      <c r="L14" s="1102"/>
      <c r="M14" s="1102"/>
      <c r="N14" s="1102"/>
      <c r="O14" s="1102"/>
      <c r="P14" s="1102"/>
      <c r="Q14" s="1102"/>
      <c r="R14" s="1102"/>
      <c r="S14" s="1620"/>
      <c r="T14" s="1610"/>
      <c r="U14" s="1610"/>
      <c r="V14" s="1610"/>
      <c r="W14" s="1610"/>
    </row>
    <row r="15" spans="1:23" s="50" customFormat="1" ht="15" customHeight="1" x14ac:dyDescent="0.2">
      <c r="A15" s="54"/>
      <c r="B15" s="1590" t="s">
        <v>130</v>
      </c>
      <c r="C15" s="1591"/>
      <c r="D15" s="1591"/>
      <c r="E15" s="1591"/>
      <c r="F15" s="1591"/>
      <c r="G15" s="1591"/>
      <c r="H15" s="1592"/>
      <c r="I15" s="37"/>
      <c r="J15" s="1590" t="s">
        <v>130</v>
      </c>
      <c r="K15" s="1591"/>
      <c r="L15" s="1591"/>
      <c r="M15" s="1591"/>
      <c r="N15" s="1591"/>
      <c r="O15" s="1591"/>
      <c r="P15" s="1591"/>
      <c r="Q15" s="1591"/>
      <c r="R15" s="1591"/>
      <c r="S15" s="1591"/>
      <c r="T15" s="1591"/>
      <c r="U15" s="1591"/>
      <c r="V15" s="1591"/>
      <c r="W15" s="1592"/>
    </row>
    <row r="16" spans="1:23" s="50" customFormat="1" ht="15" customHeight="1" x14ac:dyDescent="0.2">
      <c r="A16" s="1563" t="s">
        <v>168</v>
      </c>
      <c r="B16" s="1594" t="s">
        <v>189</v>
      </c>
      <c r="C16" s="1595"/>
      <c r="D16" s="1596" t="str">
        <f>IF($C$12&lt;&gt;"",$C$12,"")</f>
        <v/>
      </c>
      <c r="E16" s="1596"/>
      <c r="F16" s="1596"/>
      <c r="G16" s="1596"/>
      <c r="H16" s="1597"/>
      <c r="I16" s="1563" t="s">
        <v>168</v>
      </c>
      <c r="J16" s="1594" t="s">
        <v>192</v>
      </c>
      <c r="K16" s="1611"/>
      <c r="L16" s="1595"/>
      <c r="M16" s="1596" t="str">
        <f>IF($J$12&lt;&gt;"",$J$12,"")</f>
        <v/>
      </c>
      <c r="N16" s="1596"/>
      <c r="O16" s="1596"/>
      <c r="P16" s="1596"/>
      <c r="Q16" s="1596"/>
      <c r="R16" s="1596"/>
      <c r="S16" s="1596"/>
      <c r="T16" s="1596"/>
      <c r="U16" s="1596"/>
      <c r="V16" s="1596"/>
      <c r="W16" s="1597"/>
    </row>
    <row r="17" spans="1:23" s="50" customFormat="1" ht="15" customHeight="1" x14ac:dyDescent="0.2">
      <c r="A17" s="1563"/>
      <c r="B17" s="1598" t="s">
        <v>190</v>
      </c>
      <c r="C17" s="1599"/>
      <c r="D17" s="1600" t="str">
        <f>IF($C$14&lt;&gt;"",$C$14,"")</f>
        <v/>
      </c>
      <c r="E17" s="1600"/>
      <c r="F17" s="1600"/>
      <c r="G17" s="1600"/>
      <c r="H17" s="1601"/>
      <c r="I17" s="1563"/>
      <c r="J17" s="1598" t="s">
        <v>194</v>
      </c>
      <c r="K17" s="1612"/>
      <c r="L17" s="1599"/>
      <c r="M17" s="1600" t="str">
        <f>IF($J$14&lt;&gt;"",$J$14,"")</f>
        <v/>
      </c>
      <c r="N17" s="1600"/>
      <c r="O17" s="1600"/>
      <c r="P17" s="1600"/>
      <c r="Q17" s="1600"/>
      <c r="R17" s="1600"/>
      <c r="S17" s="1600"/>
      <c r="T17" s="1600"/>
      <c r="U17" s="1600"/>
      <c r="V17" s="1600"/>
      <c r="W17" s="1601"/>
    </row>
    <row r="18" spans="1:23" s="50" customFormat="1" ht="15" customHeight="1" x14ac:dyDescent="0.2">
      <c r="A18" s="1563" t="s">
        <v>169</v>
      </c>
      <c r="B18" s="1594" t="s">
        <v>191</v>
      </c>
      <c r="C18" s="1595"/>
      <c r="D18" s="1596" t="str">
        <f>IF($C$13&lt;&gt;"",$C$13,"")</f>
        <v/>
      </c>
      <c r="E18" s="1596"/>
      <c r="F18" s="1596"/>
      <c r="G18" s="1596"/>
      <c r="H18" s="1597"/>
      <c r="I18" s="1563" t="s">
        <v>169</v>
      </c>
      <c r="J18" s="1594" t="s">
        <v>193</v>
      </c>
      <c r="K18" s="1611"/>
      <c r="L18" s="1595"/>
      <c r="M18" s="1596" t="str">
        <f>IF($J$13&lt;&gt;"",$J$13,"")</f>
        <v/>
      </c>
      <c r="N18" s="1596"/>
      <c r="O18" s="1596"/>
      <c r="P18" s="1596"/>
      <c r="Q18" s="1596"/>
      <c r="R18" s="1596"/>
      <c r="S18" s="1596"/>
      <c r="T18" s="1596"/>
      <c r="U18" s="1596"/>
      <c r="V18" s="1596"/>
      <c r="W18" s="1597"/>
    </row>
    <row r="19" spans="1:23" s="50" customFormat="1" ht="15" customHeight="1" x14ac:dyDescent="0.2">
      <c r="A19" s="1563"/>
      <c r="B19" s="1598" t="s">
        <v>190</v>
      </c>
      <c r="C19" s="1599"/>
      <c r="D19" s="1600" t="str">
        <f>IF($C$14&lt;&gt;"",$C$14,"")</f>
        <v/>
      </c>
      <c r="E19" s="1600"/>
      <c r="F19" s="1600"/>
      <c r="G19" s="1600"/>
      <c r="H19" s="1601"/>
      <c r="I19" s="1563"/>
      <c r="J19" s="1598" t="s">
        <v>194</v>
      </c>
      <c r="K19" s="1612"/>
      <c r="L19" s="1599"/>
      <c r="M19" s="1600" t="str">
        <f>IF($J$14&lt;&gt;"",$J$14,"")</f>
        <v/>
      </c>
      <c r="N19" s="1600"/>
      <c r="O19" s="1600"/>
      <c r="P19" s="1600"/>
      <c r="Q19" s="1600"/>
      <c r="R19" s="1600"/>
      <c r="S19" s="1600"/>
      <c r="T19" s="1600"/>
      <c r="U19" s="1600"/>
      <c r="V19" s="1600"/>
      <c r="W19" s="1601"/>
    </row>
    <row r="20" spans="1:23" ht="15" customHeight="1" x14ac:dyDescent="0.2">
      <c r="A20" s="1563" t="s">
        <v>170</v>
      </c>
      <c r="B20" s="1602" t="s">
        <v>189</v>
      </c>
      <c r="C20" s="1603"/>
      <c r="D20" s="1596" t="str">
        <f>IF($C$12&lt;&gt;"",$C$12,"")</f>
        <v/>
      </c>
      <c r="E20" s="1596"/>
      <c r="F20" s="1596"/>
      <c r="G20" s="1596"/>
      <c r="H20" s="1597"/>
      <c r="I20" s="1563" t="s">
        <v>170</v>
      </c>
      <c r="J20" s="1594" t="s">
        <v>192</v>
      </c>
      <c r="K20" s="1611"/>
      <c r="L20" s="1595"/>
      <c r="M20" s="1596" t="str">
        <f>IF($J$12&lt;&gt;"",$J$12,"")</f>
        <v/>
      </c>
      <c r="N20" s="1596"/>
      <c r="O20" s="1596"/>
      <c r="P20" s="1596"/>
      <c r="Q20" s="1596"/>
      <c r="R20" s="1596"/>
      <c r="S20" s="1596"/>
      <c r="T20" s="1596"/>
      <c r="U20" s="1596"/>
      <c r="V20" s="1596"/>
      <c r="W20" s="1597"/>
    </row>
    <row r="21" spans="1:23" ht="15" customHeight="1" x14ac:dyDescent="0.2">
      <c r="A21" s="1563"/>
      <c r="B21" s="1604" t="s">
        <v>191</v>
      </c>
      <c r="C21" s="1605"/>
      <c r="D21" s="1600" t="str">
        <f>IF($C$13&lt;&gt;"",$C$13,"")</f>
        <v/>
      </c>
      <c r="E21" s="1600"/>
      <c r="F21" s="1600"/>
      <c r="G21" s="1600"/>
      <c r="H21" s="1601"/>
      <c r="I21" s="1563"/>
      <c r="J21" s="1598" t="s">
        <v>193</v>
      </c>
      <c r="K21" s="1612"/>
      <c r="L21" s="1599"/>
      <c r="M21" s="1600" t="str">
        <f>IF($J$13&lt;&gt;"",$J$13,"")</f>
        <v/>
      </c>
      <c r="N21" s="1600"/>
      <c r="O21" s="1600"/>
      <c r="P21" s="1600"/>
      <c r="Q21" s="1600"/>
      <c r="R21" s="1600"/>
      <c r="S21" s="1600"/>
      <c r="T21" s="1600"/>
      <c r="U21" s="1600"/>
      <c r="V21" s="1600"/>
      <c r="W21" s="1601"/>
    </row>
    <row r="22" spans="1:23" ht="8.1" customHeight="1" x14ac:dyDescent="0.2">
      <c r="A22" s="1560"/>
      <c r="B22" s="1560"/>
      <c r="C22" s="1560"/>
      <c r="D22" s="1560"/>
      <c r="E22" s="1560"/>
      <c r="F22" s="1560"/>
      <c r="G22" s="1560"/>
      <c r="H22" s="1560"/>
      <c r="I22" s="1560"/>
      <c r="J22" s="1560"/>
      <c r="K22" s="1560"/>
      <c r="L22" s="1560"/>
      <c r="M22" s="1560"/>
      <c r="N22" s="1560"/>
      <c r="O22" s="1560"/>
      <c r="P22" s="1560"/>
      <c r="Q22" s="1560"/>
      <c r="R22" s="1560"/>
      <c r="S22" s="1560"/>
      <c r="T22" s="1560"/>
      <c r="U22" s="1560"/>
      <c r="V22" s="1560"/>
      <c r="W22" s="1560"/>
    </row>
    <row r="23" spans="1:23" ht="15" customHeight="1" x14ac:dyDescent="0.2">
      <c r="A23" s="39"/>
      <c r="B23" s="1102" t="s">
        <v>131</v>
      </c>
      <c r="C23" s="1102"/>
      <c r="D23" s="1102"/>
      <c r="E23" s="52"/>
      <c r="F23" s="1102" t="s">
        <v>132</v>
      </c>
      <c r="G23" s="1620"/>
      <c r="H23" s="1621" t="s">
        <v>133</v>
      </c>
      <c r="I23" s="1622"/>
      <c r="J23" s="1621" t="s">
        <v>134</v>
      </c>
      <c r="K23" s="1622"/>
      <c r="L23" s="1621" t="s">
        <v>135</v>
      </c>
      <c r="M23" s="1622"/>
      <c r="N23" s="1621" t="s">
        <v>136</v>
      </c>
      <c r="O23" s="1622"/>
      <c r="P23" s="1621" t="s">
        <v>137</v>
      </c>
      <c r="Q23" s="1622"/>
      <c r="R23" s="1623" t="s">
        <v>138</v>
      </c>
      <c r="S23" s="1623"/>
      <c r="T23" s="1622"/>
      <c r="U23" s="1621" t="s">
        <v>139</v>
      </c>
      <c r="V23" s="1623"/>
      <c r="W23" s="1622"/>
    </row>
    <row r="24" spans="1:23" ht="17.100000000000001" customHeight="1" x14ac:dyDescent="0.2">
      <c r="A24" s="69" t="s">
        <v>124</v>
      </c>
      <c r="B24" s="1570" t="str">
        <f>IF($C$12&lt;&gt;"",$C$12,"")</f>
        <v/>
      </c>
      <c r="C24" s="1576"/>
      <c r="D24" s="1571"/>
      <c r="E24" s="79" t="s">
        <v>125</v>
      </c>
      <c r="F24" s="1570" t="str">
        <f>IF($J$12&lt;&gt;"",$J$12,"")</f>
        <v/>
      </c>
      <c r="G24" s="1571"/>
      <c r="H24" s="72"/>
      <c r="I24" s="74"/>
      <c r="J24" s="72"/>
      <c r="K24" s="74"/>
      <c r="L24" s="72"/>
      <c r="M24" s="74"/>
      <c r="N24" s="72"/>
      <c r="O24" s="74"/>
      <c r="P24" s="72"/>
      <c r="Q24" s="73"/>
      <c r="R24" s="81"/>
      <c r="S24" s="85" t="s">
        <v>140</v>
      </c>
      <c r="T24" s="82"/>
      <c r="U24" s="81" t="str">
        <f>IF(R24=3,1,IF(T24=3,0,""))</f>
        <v/>
      </c>
      <c r="V24" s="85" t="s">
        <v>140</v>
      </c>
      <c r="W24" s="82" t="str">
        <f>IF(R24=3,0,IF(T24=3,1,""))</f>
        <v/>
      </c>
    </row>
    <row r="25" spans="1:23" ht="17.100000000000001" customHeight="1" x14ac:dyDescent="0.2">
      <c r="A25" s="1563" t="s">
        <v>169</v>
      </c>
      <c r="B25" s="1577" t="str">
        <f>IF($D$18&lt;&gt;"",$D$18,"")</f>
        <v/>
      </c>
      <c r="C25" s="1578"/>
      <c r="D25" s="1579"/>
      <c r="E25" s="1563" t="s">
        <v>169</v>
      </c>
      <c r="F25" s="1577" t="str">
        <f>IF($M$18&lt;&gt;"",$M$18,"")</f>
        <v/>
      </c>
      <c r="G25" s="1579"/>
      <c r="H25" s="1561"/>
      <c r="I25" s="1564"/>
      <c r="J25" s="1561"/>
      <c r="K25" s="1564"/>
      <c r="L25" s="1561"/>
      <c r="M25" s="1564"/>
      <c r="N25" s="1561"/>
      <c r="O25" s="1564"/>
      <c r="P25" s="1561"/>
      <c r="Q25" s="1564"/>
      <c r="R25" s="1566"/>
      <c r="S25" s="1580" t="s">
        <v>140</v>
      </c>
      <c r="T25" s="1582"/>
      <c r="U25" s="1566" t="str">
        <f>IF(R25=3,1,IF(T25=3,0,""))</f>
        <v/>
      </c>
      <c r="V25" s="1580" t="s">
        <v>140</v>
      </c>
      <c r="W25" s="1582" t="str">
        <f>IF(R25=3,0,IF(T25=3,1,""))</f>
        <v/>
      </c>
    </row>
    <row r="26" spans="1:23" ht="17.100000000000001" customHeight="1" x14ac:dyDescent="0.2">
      <c r="A26" s="1563"/>
      <c r="B26" s="1587" t="str">
        <f>IF($D$19&lt;&gt;"",$D$19,"")</f>
        <v/>
      </c>
      <c r="C26" s="1588"/>
      <c r="D26" s="1589"/>
      <c r="E26" s="1563"/>
      <c r="F26" s="1587" t="str">
        <f>IF($M$19&lt;&gt;"",$M$19,"")</f>
        <v/>
      </c>
      <c r="G26" s="1589"/>
      <c r="H26" s="1562"/>
      <c r="I26" s="1565"/>
      <c r="J26" s="1562"/>
      <c r="K26" s="1565"/>
      <c r="L26" s="1562"/>
      <c r="M26" s="1565"/>
      <c r="N26" s="1562"/>
      <c r="O26" s="1565"/>
      <c r="P26" s="1562"/>
      <c r="Q26" s="1565"/>
      <c r="R26" s="1567"/>
      <c r="S26" s="1581"/>
      <c r="T26" s="1583"/>
      <c r="U26" s="1584"/>
      <c r="V26" s="1585"/>
      <c r="W26" s="1586"/>
    </row>
    <row r="27" spans="1:23" ht="17.100000000000001" customHeight="1" x14ac:dyDescent="0.2">
      <c r="A27" s="69" t="s">
        <v>126</v>
      </c>
      <c r="B27" s="1570" t="str">
        <f>IF($C$13&lt;&gt;"",$C$13,"")</f>
        <v/>
      </c>
      <c r="C27" s="1576"/>
      <c r="D27" s="1571"/>
      <c r="E27" s="79" t="s">
        <v>127</v>
      </c>
      <c r="F27" s="1570" t="str">
        <f>IF($J$13&lt;&gt;"",$J$13,"")</f>
        <v/>
      </c>
      <c r="G27" s="1571"/>
      <c r="H27" s="72"/>
      <c r="I27" s="74"/>
      <c r="J27" s="72"/>
      <c r="K27" s="74"/>
      <c r="L27" s="72"/>
      <c r="M27" s="74"/>
      <c r="N27" s="606"/>
      <c r="O27" s="607"/>
      <c r="P27" s="606"/>
      <c r="Q27" s="607"/>
      <c r="R27" s="81"/>
      <c r="S27" s="85" t="s">
        <v>140</v>
      </c>
      <c r="T27" s="82"/>
      <c r="U27" s="81" t="str">
        <f t="shared" ref="U27:U28" si="0">IF(R27=3,1,IF(T27=3,0,""))</f>
        <v/>
      </c>
      <c r="V27" s="85" t="s">
        <v>140</v>
      </c>
      <c r="W27" s="82" t="str">
        <f t="shared" ref="W27:W28" si="1">IF(R27=3,0,IF(T27=3,1,""))</f>
        <v/>
      </c>
    </row>
    <row r="28" spans="1:23" ht="17.100000000000001" customHeight="1" x14ac:dyDescent="0.2">
      <c r="A28" s="1563" t="s">
        <v>168</v>
      </c>
      <c r="B28" s="1577" t="str">
        <f>IF($D$16&lt;&gt;"",$D$16,"")</f>
        <v/>
      </c>
      <c r="C28" s="1578"/>
      <c r="D28" s="1579"/>
      <c r="E28" s="1563" t="s">
        <v>168</v>
      </c>
      <c r="F28" s="1577" t="str">
        <f>IF($M$16&lt;&gt;"",$M$16,"")</f>
        <v/>
      </c>
      <c r="G28" s="1579"/>
      <c r="H28" s="1561"/>
      <c r="I28" s="1564"/>
      <c r="J28" s="1561"/>
      <c r="K28" s="1564"/>
      <c r="L28" s="1561"/>
      <c r="M28" s="1564"/>
      <c r="N28" s="1561"/>
      <c r="O28" s="1564"/>
      <c r="P28" s="1561"/>
      <c r="Q28" s="1564"/>
      <c r="R28" s="1566"/>
      <c r="S28" s="1580" t="s">
        <v>140</v>
      </c>
      <c r="T28" s="1582"/>
      <c r="U28" s="1566" t="str">
        <f t="shared" si="0"/>
        <v/>
      </c>
      <c r="V28" s="1580" t="s">
        <v>140</v>
      </c>
      <c r="W28" s="1582" t="str">
        <f t="shared" si="1"/>
        <v/>
      </c>
    </row>
    <row r="29" spans="1:23" ht="17.100000000000001" customHeight="1" x14ac:dyDescent="0.2">
      <c r="A29" s="1563"/>
      <c r="B29" s="1587" t="str">
        <f>IF($D$17&lt;&gt;"",$D$17,"")</f>
        <v/>
      </c>
      <c r="C29" s="1588"/>
      <c r="D29" s="1589"/>
      <c r="E29" s="1563"/>
      <c r="F29" s="1587" t="str">
        <f>IF($M$17&lt;&gt;"",$M$17,"")</f>
        <v/>
      </c>
      <c r="G29" s="1589"/>
      <c r="H29" s="1562"/>
      <c r="I29" s="1565"/>
      <c r="J29" s="1562"/>
      <c r="K29" s="1565"/>
      <c r="L29" s="1562"/>
      <c r="M29" s="1565"/>
      <c r="N29" s="1562"/>
      <c r="O29" s="1565"/>
      <c r="P29" s="1562"/>
      <c r="Q29" s="1565"/>
      <c r="R29" s="1567"/>
      <c r="S29" s="1581"/>
      <c r="T29" s="1583"/>
      <c r="U29" s="1567"/>
      <c r="V29" s="1581"/>
      <c r="W29" s="1583"/>
    </row>
    <row r="30" spans="1:23" ht="17.100000000000001" customHeight="1" x14ac:dyDescent="0.2">
      <c r="A30" s="69" t="s">
        <v>128</v>
      </c>
      <c r="B30" s="1570" t="str">
        <f>IF($C$14&lt;&gt;"",$C$14,"")</f>
        <v/>
      </c>
      <c r="C30" s="1576"/>
      <c r="D30" s="1571"/>
      <c r="E30" s="79" t="s">
        <v>129</v>
      </c>
      <c r="F30" s="1570" t="str">
        <f>IF($J$14&lt;&gt;"",$J$14,"")</f>
        <v/>
      </c>
      <c r="G30" s="1571"/>
      <c r="H30" s="72"/>
      <c r="I30" s="74"/>
      <c r="J30" s="72"/>
      <c r="K30" s="74"/>
      <c r="L30" s="72"/>
      <c r="M30" s="74"/>
      <c r="N30" s="606"/>
      <c r="O30" s="607"/>
      <c r="P30" s="606"/>
      <c r="Q30" s="607"/>
      <c r="R30" s="81"/>
      <c r="S30" s="85" t="s">
        <v>140</v>
      </c>
      <c r="T30" s="82"/>
      <c r="U30" s="81" t="str">
        <f t="shared" ref="U30:U31" si="2">IF(R30=3,1,IF(T30=3,0,""))</f>
        <v/>
      </c>
      <c r="V30" s="85" t="s">
        <v>140</v>
      </c>
      <c r="W30" s="82" t="str">
        <f t="shared" ref="W30:W31" si="3">IF(R30=3,0,IF(T30=3,1,""))</f>
        <v/>
      </c>
    </row>
    <row r="31" spans="1:23" ht="17.100000000000001" customHeight="1" x14ac:dyDescent="0.2">
      <c r="A31" s="1563" t="s">
        <v>170</v>
      </c>
      <c r="B31" s="1577" t="str">
        <f>IF($D$20&lt;&gt;"",$D$20,"")</f>
        <v/>
      </c>
      <c r="C31" s="1578"/>
      <c r="D31" s="1579"/>
      <c r="E31" s="1563" t="s">
        <v>170</v>
      </c>
      <c r="F31" s="1577" t="str">
        <f>IF($M$20&lt;&gt;"",$M$20,"")</f>
        <v/>
      </c>
      <c r="G31" s="1579"/>
      <c r="H31" s="1561"/>
      <c r="I31" s="1564"/>
      <c r="J31" s="1561"/>
      <c r="K31" s="1564"/>
      <c r="L31" s="1561"/>
      <c r="M31" s="1564"/>
      <c r="N31" s="1561"/>
      <c r="O31" s="1564"/>
      <c r="P31" s="1561"/>
      <c r="Q31" s="1564"/>
      <c r="R31" s="1566"/>
      <c r="S31" s="1580" t="s">
        <v>140</v>
      </c>
      <c r="T31" s="1582"/>
      <c r="U31" s="1566" t="str">
        <f t="shared" si="2"/>
        <v/>
      </c>
      <c r="V31" s="1580" t="s">
        <v>140</v>
      </c>
      <c r="W31" s="1582" t="str">
        <f t="shared" si="3"/>
        <v/>
      </c>
    </row>
    <row r="32" spans="1:23" ht="17.100000000000001" customHeight="1" x14ac:dyDescent="0.2">
      <c r="A32" s="1563"/>
      <c r="B32" s="1587" t="str">
        <f>IF($D$21&lt;&gt;"",$D$21,"")</f>
        <v/>
      </c>
      <c r="C32" s="1588"/>
      <c r="D32" s="1589"/>
      <c r="E32" s="1563"/>
      <c r="F32" s="1587" t="str">
        <f>IF($M$21&lt;&gt;"",$M$21,"")</f>
        <v/>
      </c>
      <c r="G32" s="1589"/>
      <c r="H32" s="1562"/>
      <c r="I32" s="1565"/>
      <c r="J32" s="1562"/>
      <c r="K32" s="1565"/>
      <c r="L32" s="1562"/>
      <c r="M32" s="1565"/>
      <c r="N32" s="1562"/>
      <c r="O32" s="1565"/>
      <c r="P32" s="1562"/>
      <c r="Q32" s="1565"/>
      <c r="R32" s="1567"/>
      <c r="S32" s="1581"/>
      <c r="T32" s="1583"/>
      <c r="U32" s="1567"/>
      <c r="V32" s="1581"/>
      <c r="W32" s="1583"/>
    </row>
    <row r="33" spans="1:23" ht="17.100000000000001" customHeight="1" x14ac:dyDescent="0.2">
      <c r="A33" s="69" t="s">
        <v>126</v>
      </c>
      <c r="B33" s="1570" t="str">
        <f>IF($C$13&lt;&gt;"",$C$13,"")</f>
        <v/>
      </c>
      <c r="C33" s="1576"/>
      <c r="D33" s="1571"/>
      <c r="E33" s="79" t="s">
        <v>125</v>
      </c>
      <c r="F33" s="1570" t="str">
        <f>IF($J$12&lt;&gt;"",$J$12,"")</f>
        <v/>
      </c>
      <c r="G33" s="1571"/>
      <c r="H33" s="72"/>
      <c r="I33" s="74"/>
      <c r="J33" s="72"/>
      <c r="K33" s="74"/>
      <c r="L33" s="72"/>
      <c r="M33" s="74"/>
      <c r="N33" s="72"/>
      <c r="O33" s="74"/>
      <c r="P33" s="72"/>
      <c r="Q33" s="73"/>
      <c r="R33" s="81"/>
      <c r="S33" s="85" t="s">
        <v>140</v>
      </c>
      <c r="T33" s="82"/>
      <c r="U33" s="81" t="str">
        <f t="shared" ref="U33:U38" si="4">IF(R33=3,1,IF(T33=3,0,""))</f>
        <v/>
      </c>
      <c r="V33" s="85" t="s">
        <v>140</v>
      </c>
      <c r="W33" s="82" t="str">
        <f t="shared" ref="W33:W38" si="5">IF(R33=3,0,IF(T33=3,1,""))</f>
        <v/>
      </c>
    </row>
    <row r="34" spans="1:23" ht="17.100000000000001" customHeight="1" x14ac:dyDescent="0.2">
      <c r="A34" s="69" t="s">
        <v>124</v>
      </c>
      <c r="B34" s="1570" t="str">
        <f>IF($C$12&lt;&gt;"",$C$12,"")</f>
        <v/>
      </c>
      <c r="C34" s="1576"/>
      <c r="D34" s="1571"/>
      <c r="E34" s="79" t="s">
        <v>129</v>
      </c>
      <c r="F34" s="1570" t="str">
        <f>IF($J$14&lt;&gt;"",$J$14,"")</f>
        <v/>
      </c>
      <c r="G34" s="1571"/>
      <c r="H34" s="72"/>
      <c r="I34" s="74"/>
      <c r="J34" s="72"/>
      <c r="K34" s="74"/>
      <c r="L34" s="72"/>
      <c r="M34" s="74"/>
      <c r="N34" s="72"/>
      <c r="O34" s="74"/>
      <c r="P34" s="72"/>
      <c r="Q34" s="73"/>
      <c r="R34" s="81"/>
      <c r="S34" s="85" t="s">
        <v>140</v>
      </c>
      <c r="T34" s="82"/>
      <c r="U34" s="81" t="str">
        <f t="shared" si="4"/>
        <v/>
      </c>
      <c r="V34" s="85" t="s">
        <v>140</v>
      </c>
      <c r="W34" s="82" t="str">
        <f t="shared" si="5"/>
        <v/>
      </c>
    </row>
    <row r="35" spans="1:23" ht="17.100000000000001" customHeight="1" x14ac:dyDescent="0.2">
      <c r="A35" s="69" t="s">
        <v>128</v>
      </c>
      <c r="B35" s="1570" t="str">
        <f>IF($C$14&lt;&gt;"",$C$14,"")</f>
        <v/>
      </c>
      <c r="C35" s="1576"/>
      <c r="D35" s="1571"/>
      <c r="E35" s="79" t="s">
        <v>127</v>
      </c>
      <c r="F35" s="1570" t="str">
        <f>IF($J$13&lt;&gt;"",$J$13,"")</f>
        <v/>
      </c>
      <c r="G35" s="1571"/>
      <c r="H35" s="72"/>
      <c r="I35" s="74"/>
      <c r="J35" s="72"/>
      <c r="K35" s="74"/>
      <c r="L35" s="72"/>
      <c r="M35" s="74"/>
      <c r="N35" s="72"/>
      <c r="O35" s="74"/>
      <c r="P35" s="72"/>
      <c r="Q35" s="73"/>
      <c r="R35" s="81"/>
      <c r="S35" s="85" t="s">
        <v>140</v>
      </c>
      <c r="T35" s="82"/>
      <c r="U35" s="81" t="str">
        <f t="shared" si="4"/>
        <v/>
      </c>
      <c r="V35" s="85" t="s">
        <v>140</v>
      </c>
      <c r="W35" s="82" t="str">
        <f t="shared" si="5"/>
        <v/>
      </c>
    </row>
    <row r="36" spans="1:23" ht="17.100000000000001" customHeight="1" x14ac:dyDescent="0.2">
      <c r="A36" s="69" t="s">
        <v>126</v>
      </c>
      <c r="B36" s="1570" t="str">
        <f>IF($C$13&lt;&gt;"",$C$13,"")</f>
        <v/>
      </c>
      <c r="C36" s="1576"/>
      <c r="D36" s="1571"/>
      <c r="E36" s="79" t="s">
        <v>129</v>
      </c>
      <c r="F36" s="1570" t="str">
        <f>IF($J$14&lt;&gt;"",$J$14,"")</f>
        <v/>
      </c>
      <c r="G36" s="1571"/>
      <c r="H36" s="72"/>
      <c r="I36" s="74"/>
      <c r="J36" s="72"/>
      <c r="K36" s="74"/>
      <c r="L36" s="72"/>
      <c r="M36" s="74"/>
      <c r="N36" s="72"/>
      <c r="O36" s="74"/>
      <c r="P36" s="72"/>
      <c r="Q36" s="73"/>
      <c r="R36" s="81"/>
      <c r="S36" s="85" t="s">
        <v>140</v>
      </c>
      <c r="T36" s="82"/>
      <c r="U36" s="81" t="str">
        <f t="shared" si="4"/>
        <v/>
      </c>
      <c r="V36" s="85" t="s">
        <v>140</v>
      </c>
      <c r="W36" s="82" t="str">
        <f t="shared" si="5"/>
        <v/>
      </c>
    </row>
    <row r="37" spans="1:23" ht="17.100000000000001" customHeight="1" x14ac:dyDescent="0.2">
      <c r="A37" s="69" t="s">
        <v>128</v>
      </c>
      <c r="B37" s="1570" t="str">
        <f>IF($C$14&lt;&gt;"",$C$14,"")</f>
        <v/>
      </c>
      <c r="C37" s="1576"/>
      <c r="D37" s="1571"/>
      <c r="E37" s="79" t="s">
        <v>125</v>
      </c>
      <c r="F37" s="1570" t="str">
        <f>IF($J$12&lt;&gt;"",$J$12,"")</f>
        <v/>
      </c>
      <c r="G37" s="1571"/>
      <c r="H37" s="72"/>
      <c r="I37" s="74"/>
      <c r="J37" s="72"/>
      <c r="K37" s="74"/>
      <c r="L37" s="72"/>
      <c r="M37" s="74"/>
      <c r="N37" s="72"/>
      <c r="O37" s="74"/>
      <c r="P37" s="72"/>
      <c r="Q37" s="73"/>
      <c r="R37" s="81"/>
      <c r="S37" s="85" t="s">
        <v>140</v>
      </c>
      <c r="T37" s="82"/>
      <c r="U37" s="81" t="str">
        <f t="shared" si="4"/>
        <v/>
      </c>
      <c r="V37" s="85" t="s">
        <v>140</v>
      </c>
      <c r="W37" s="82" t="str">
        <f t="shared" si="5"/>
        <v/>
      </c>
    </row>
    <row r="38" spans="1:23" ht="17.100000000000001" customHeight="1" x14ac:dyDescent="0.2">
      <c r="A38" s="69" t="s">
        <v>124</v>
      </c>
      <c r="B38" s="1570" t="str">
        <f>IF($C$12&lt;&gt;"",$C$12,"")</f>
        <v/>
      </c>
      <c r="C38" s="1576"/>
      <c r="D38" s="1571"/>
      <c r="E38" s="79" t="s">
        <v>127</v>
      </c>
      <c r="F38" s="1570" t="str">
        <f>IF($J$13&lt;&gt;"",$J$13,"")</f>
        <v/>
      </c>
      <c r="G38" s="1571"/>
      <c r="H38" s="72"/>
      <c r="I38" s="74"/>
      <c r="J38" s="72"/>
      <c r="K38" s="74"/>
      <c r="L38" s="72"/>
      <c r="M38" s="74"/>
      <c r="N38" s="72"/>
      <c r="O38" s="74"/>
      <c r="P38" s="72"/>
      <c r="Q38" s="73"/>
      <c r="R38" s="81"/>
      <c r="S38" s="85" t="s">
        <v>140</v>
      </c>
      <c r="T38" s="82"/>
      <c r="U38" s="81" t="str">
        <f t="shared" si="4"/>
        <v/>
      </c>
      <c r="V38" s="85" t="s">
        <v>140</v>
      </c>
      <c r="W38" s="82" t="str">
        <f t="shared" si="5"/>
        <v/>
      </c>
    </row>
    <row r="39" spans="1:23" s="32" customFormat="1" ht="20.100000000000001" customHeight="1" x14ac:dyDescent="0.2">
      <c r="A39" s="1572" t="s">
        <v>141</v>
      </c>
      <c r="B39" s="1573"/>
      <c r="C39" s="1573"/>
      <c r="D39" s="1573"/>
      <c r="E39" s="1573"/>
      <c r="F39" s="1573"/>
      <c r="G39" s="1573"/>
      <c r="H39" s="1573"/>
      <c r="I39" s="1573"/>
      <c r="J39" s="1573"/>
      <c r="K39" s="1573"/>
      <c r="L39" s="1573"/>
      <c r="M39" s="1573"/>
      <c r="N39" s="1573"/>
      <c r="O39" s="1573"/>
      <c r="P39" s="1573"/>
      <c r="Q39" s="1573"/>
      <c r="R39" s="83" t="str">
        <f>IF(SUM(R24:R38)&gt;0,SUM(R24:R38),IF(SUM(T24:T38)&gt;0,SUM(R24:R38),""))</f>
        <v/>
      </c>
      <c r="S39" s="86" t="s">
        <v>140</v>
      </c>
      <c r="T39" s="84" t="str">
        <f>IF(SUM(R24:R38)&gt;0,SUM(T24:T38),IF(SUM(T24:T38)&gt;0,SUM(T24:T38),""))</f>
        <v/>
      </c>
      <c r="U39" s="83" t="str">
        <f>IF(SUM($U$24:$U$38)&gt;0,SUM($U$24:$U$38),IF(SUM($W$24:$W$38)&gt;0,SUM($U$24:$U$38),""))</f>
        <v/>
      </c>
      <c r="V39" s="86" t="s">
        <v>140</v>
      </c>
      <c r="W39" s="84" t="str">
        <f>IF(SUM($W$24:$W$38)&gt;0,SUM($W$24:$W$38),IF(SUM($U$24:$U$38)&gt;0,SUM($W$24:$W$38),""))</f>
        <v/>
      </c>
    </row>
    <row r="40" spans="1:23" s="32" customFormat="1" ht="9.9499999999999993" customHeight="1" x14ac:dyDescent="0.2">
      <c r="A40" s="1559"/>
      <c r="B40" s="1559"/>
      <c r="C40" s="1559"/>
      <c r="D40" s="1559"/>
      <c r="E40" s="1559"/>
      <c r="F40" s="1559"/>
      <c r="G40" s="1559"/>
      <c r="H40" s="1559"/>
      <c r="I40" s="1559"/>
      <c r="J40" s="1559"/>
      <c r="K40" s="1559"/>
      <c r="L40" s="1559"/>
      <c r="M40" s="1559"/>
      <c r="N40" s="1559"/>
      <c r="O40" s="1559"/>
      <c r="P40" s="1559"/>
      <c r="Q40" s="1559"/>
      <c r="R40" s="1559"/>
      <c r="S40" s="1559"/>
      <c r="T40" s="1559"/>
      <c r="U40" s="1559"/>
      <c r="V40" s="1559"/>
      <c r="W40" s="1559"/>
    </row>
    <row r="41" spans="1:23" s="32" customFormat="1" ht="15.95" customHeight="1" x14ac:dyDescent="0.2">
      <c r="A41" s="1574" t="s">
        <v>142</v>
      </c>
      <c r="B41" s="1574"/>
      <c r="C41" s="1574"/>
      <c r="D41" s="87"/>
      <c r="E41" s="1574" t="str">
        <f>IF(U39&gt;6,CONCATENATE(U39,"-",W39),IF(W39&gt;6,CONCATENATE(W39,"-",U39),IF(U39=6,CONCATENATE(U39,"-",W39),"")))</f>
        <v>-</v>
      </c>
      <c r="F41" s="1574"/>
      <c r="G41" s="1574" t="str">
        <f>IF(R39&gt;6,CONCATENATE(R39,"-",T39),IF(T39&gt;6,CONCATENATE(T39,"-",R39),IF(R39=6,CONCATENATE(R39,"-",T39),"")))</f>
        <v>-</v>
      </c>
      <c r="H41" s="1574"/>
      <c r="I41" s="1574" t="s">
        <v>143</v>
      </c>
      <c r="J41" s="1574"/>
      <c r="K41" s="1574"/>
      <c r="L41" s="1574" t="str">
        <f>IF(U39&gt;W39,C8,IF(W39&gt;U39,J8,IF(U39=6,"unentschieden"," ")))</f>
        <v xml:space="preserve"> </v>
      </c>
      <c r="M41" s="1574"/>
      <c r="N41" s="1574"/>
      <c r="O41" s="1574"/>
      <c r="P41" s="1574"/>
      <c r="Q41" s="1574"/>
      <c r="R41" s="1574"/>
      <c r="S41" s="1574"/>
      <c r="T41" s="1574"/>
      <c r="U41" s="1574"/>
      <c r="V41" s="1574"/>
      <c r="W41" s="1574"/>
    </row>
    <row r="42" spans="1:23" s="32" customFormat="1" ht="16.5" customHeight="1" x14ac:dyDescent="0.2">
      <c r="A42" s="1559"/>
      <c r="B42" s="1559"/>
      <c r="C42" s="1559"/>
      <c r="D42" s="1559"/>
      <c r="E42" s="1559" t="s">
        <v>329</v>
      </c>
      <c r="F42" s="1559"/>
      <c r="G42" s="1575" t="s">
        <v>138</v>
      </c>
      <c r="H42" s="1575"/>
      <c r="I42" s="1559"/>
      <c r="J42" s="1559"/>
      <c r="K42" s="1559"/>
      <c r="L42" s="1559"/>
      <c r="M42" s="1559"/>
      <c r="N42" s="1559"/>
      <c r="O42" s="1559"/>
      <c r="P42" s="1559"/>
      <c r="Q42" s="1559"/>
      <c r="R42" s="1559"/>
      <c r="S42" s="1559"/>
      <c r="T42" s="1559"/>
      <c r="U42" s="1559"/>
      <c r="V42" s="1559"/>
      <c r="W42" s="1559"/>
    </row>
    <row r="43" spans="1:23" s="32" customFormat="1" ht="12" customHeight="1" x14ac:dyDescent="0.2">
      <c r="A43" s="1169" t="s">
        <v>248</v>
      </c>
      <c r="B43" s="1169"/>
      <c r="C43" s="1169"/>
      <c r="D43" s="1169"/>
      <c r="E43" s="1169"/>
      <c r="F43" s="1169"/>
      <c r="G43" s="1169"/>
      <c r="H43" s="1169"/>
      <c r="I43" s="1169"/>
      <c r="J43" s="1169"/>
      <c r="K43" s="1169"/>
      <c r="L43" s="1169"/>
      <c r="M43" s="1169"/>
      <c r="N43" s="1169"/>
      <c r="O43" s="1169"/>
      <c r="P43" s="1169"/>
      <c r="Q43" s="1169"/>
      <c r="R43" s="1169"/>
      <c r="S43" s="1169"/>
      <c r="T43" s="1169"/>
      <c r="U43" s="1169"/>
      <c r="V43" s="1169"/>
      <c r="W43" s="1169"/>
    </row>
    <row r="44" spans="1:23" s="32" customFormat="1" ht="12" customHeight="1" x14ac:dyDescent="0.2">
      <c r="A44" s="1169" t="s">
        <v>25</v>
      </c>
      <c r="B44" s="1169"/>
      <c r="C44" s="1169"/>
      <c r="D44" s="1169"/>
      <c r="E44" s="1169"/>
      <c r="F44" s="1169"/>
      <c r="G44" s="1169"/>
      <c r="H44" s="1169"/>
      <c r="I44" s="1169"/>
      <c r="J44" s="1169"/>
      <c r="K44" s="1169"/>
      <c r="L44" s="1169"/>
      <c r="M44" s="1169"/>
      <c r="N44" s="1169"/>
      <c r="O44" s="1169"/>
      <c r="P44" s="1169"/>
      <c r="Q44" s="1169"/>
      <c r="R44" s="1169"/>
      <c r="S44" s="1169"/>
      <c r="T44" s="1169"/>
      <c r="U44" s="1169"/>
      <c r="V44" s="1169"/>
      <c r="W44" s="1169"/>
    </row>
    <row r="45" spans="1:23" s="32" customFormat="1" ht="12" customHeight="1" x14ac:dyDescent="0.2">
      <c r="A45" s="1568" t="s">
        <v>234</v>
      </c>
      <c r="B45" s="1568"/>
      <c r="C45" s="1568"/>
      <c r="D45" s="1568"/>
      <c r="E45" s="1568"/>
      <c r="F45" s="1568"/>
      <c r="G45" s="1568"/>
      <c r="H45" s="1568"/>
      <c r="I45" s="1568"/>
      <c r="J45" s="1568"/>
      <c r="K45" s="1568"/>
      <c r="L45" s="1568"/>
      <c r="M45" s="1568"/>
      <c r="N45" s="1568"/>
      <c r="O45" s="1568"/>
      <c r="P45" s="1568"/>
      <c r="Q45" s="1568"/>
      <c r="R45" s="1568"/>
      <c r="S45" s="1568"/>
      <c r="T45" s="1568"/>
      <c r="U45" s="1568"/>
      <c r="V45" s="1568"/>
      <c r="W45" s="1568"/>
    </row>
    <row r="46" spans="1:23" s="32" customFormat="1" ht="12" customHeight="1" x14ac:dyDescent="0.2">
      <c r="A46" s="1169" t="s">
        <v>311</v>
      </c>
      <c r="B46" s="1169"/>
      <c r="C46" s="1169"/>
      <c r="D46" s="1169"/>
      <c r="E46" s="1169"/>
      <c r="F46" s="1169"/>
      <c r="G46" s="1169"/>
      <c r="H46" s="1169"/>
      <c r="I46" s="1169"/>
      <c r="J46" s="1169"/>
      <c r="K46" s="1169"/>
      <c r="L46" s="1169"/>
      <c r="M46" s="1169"/>
      <c r="N46" s="1169"/>
      <c r="O46" s="1169"/>
      <c r="P46" s="1169"/>
      <c r="Q46" s="1169"/>
      <c r="R46" s="1169"/>
      <c r="S46" s="1169"/>
      <c r="T46" s="1169"/>
      <c r="U46" s="1169"/>
      <c r="V46" s="1169"/>
      <c r="W46" s="1169"/>
    </row>
    <row r="47" spans="1:23" s="32" customFormat="1" ht="18" customHeight="1" x14ac:dyDescent="0.2">
      <c r="A47" s="1569" t="s">
        <v>235</v>
      </c>
      <c r="B47" s="1569"/>
      <c r="C47" s="1569"/>
      <c r="D47" s="1569"/>
      <c r="E47" s="1569"/>
      <c r="F47" s="1569"/>
      <c r="G47" s="1569"/>
      <c r="H47" s="1569"/>
      <c r="I47" s="1568"/>
      <c r="J47" s="1568"/>
      <c r="K47" s="1568"/>
      <c r="L47" s="1568"/>
      <c r="M47" s="1568"/>
      <c r="N47" s="1568"/>
      <c r="O47" s="1568"/>
      <c r="P47" s="1568"/>
      <c r="Q47" s="1568"/>
      <c r="R47" s="1568"/>
      <c r="S47" s="1568"/>
      <c r="T47" s="1568"/>
      <c r="U47" s="1568"/>
      <c r="V47" s="1568"/>
      <c r="W47" s="1568"/>
    </row>
    <row r="48" spans="1:23" s="32" customFormat="1" ht="20.100000000000001" customHeight="1" x14ac:dyDescent="0.2">
      <c r="A48" s="1558" t="s">
        <v>145</v>
      </c>
      <c r="B48" s="1558"/>
      <c r="C48" s="1558"/>
      <c r="D48" s="1558"/>
      <c r="E48" s="1558"/>
      <c r="F48" s="1558"/>
      <c r="G48" s="1558"/>
      <c r="H48" s="1558"/>
      <c r="I48" s="1558"/>
      <c r="J48" s="1558"/>
      <c r="K48" s="1558"/>
      <c r="L48" s="1558"/>
      <c r="M48" s="1558"/>
      <c r="N48" s="1558"/>
      <c r="O48" s="1558"/>
      <c r="P48" s="1558"/>
      <c r="Q48" s="1558"/>
      <c r="R48" s="1558"/>
      <c r="S48" s="1558"/>
      <c r="T48" s="1558"/>
      <c r="U48" s="1558"/>
      <c r="V48" s="1558"/>
      <c r="W48" s="1558"/>
    </row>
    <row r="49" spans="1:23" s="32" customFormat="1" ht="20.100000000000001" customHeight="1" x14ac:dyDescent="0.2">
      <c r="A49" s="1558"/>
      <c r="B49" s="1558"/>
      <c r="C49" s="1558"/>
      <c r="D49" s="1558"/>
      <c r="E49" s="1558"/>
      <c r="F49" s="1558"/>
      <c r="G49" s="1558"/>
      <c r="H49" s="1558"/>
      <c r="I49" s="1558"/>
      <c r="J49" s="1558"/>
      <c r="K49" s="1558"/>
      <c r="L49" s="1558"/>
      <c r="M49" s="1558"/>
      <c r="N49" s="1558"/>
      <c r="O49" s="1558"/>
      <c r="P49" s="1558"/>
      <c r="Q49" s="1558"/>
      <c r="R49" s="1558"/>
      <c r="S49" s="1558"/>
      <c r="T49" s="1558"/>
      <c r="U49" s="1558"/>
      <c r="V49" s="1558"/>
      <c r="W49" s="1558"/>
    </row>
    <row r="50" spans="1:23" s="32" customFormat="1" ht="12.95" customHeight="1" x14ac:dyDescent="0.2">
      <c r="A50" s="1559"/>
      <c r="B50" s="1559"/>
      <c r="C50" s="1559"/>
      <c r="D50" s="1559"/>
      <c r="E50" s="1559"/>
      <c r="F50" s="1559"/>
      <c r="G50" s="1559"/>
      <c r="H50" s="1559"/>
      <c r="I50" s="1559"/>
      <c r="J50" s="1559"/>
      <c r="K50" s="1559"/>
      <c r="L50" s="1559"/>
      <c r="M50" s="1559"/>
      <c r="N50" s="1559"/>
      <c r="O50" s="1559"/>
      <c r="P50" s="1559"/>
      <c r="Q50" s="1559"/>
      <c r="R50" s="1559"/>
      <c r="S50" s="1559"/>
      <c r="T50" s="1559"/>
      <c r="U50" s="1559"/>
      <c r="V50" s="1559"/>
      <c r="W50" s="1559"/>
    </row>
    <row r="51" spans="1:23" s="32" customFormat="1" ht="14.1" customHeight="1" x14ac:dyDescent="0.2">
      <c r="A51" s="1169"/>
      <c r="B51" s="1169"/>
      <c r="C51" s="1169"/>
      <c r="D51" s="1169"/>
      <c r="E51" s="1169"/>
      <c r="F51" s="1169"/>
      <c r="G51" s="1169"/>
      <c r="H51" s="1169"/>
      <c r="I51" s="1169"/>
      <c r="J51" s="1169"/>
      <c r="K51" s="1169"/>
      <c r="L51" s="1169"/>
      <c r="M51" s="1169"/>
      <c r="N51" s="1169"/>
      <c r="O51" s="1169"/>
      <c r="P51" s="1169"/>
      <c r="Q51" s="1169"/>
      <c r="R51" s="1169"/>
      <c r="S51" s="1169"/>
      <c r="T51" s="1169"/>
      <c r="U51" s="1169"/>
      <c r="V51" s="1169"/>
      <c r="W51" s="1169"/>
    </row>
    <row r="52" spans="1:23" x14ac:dyDescent="0.2">
      <c r="D52" s="1560" t="s">
        <v>146</v>
      </c>
      <c r="E52" s="1560"/>
      <c r="F52" s="1560"/>
      <c r="G52" s="1560"/>
      <c r="H52" s="1172"/>
      <c r="I52" s="1172"/>
      <c r="J52" s="1560" t="s">
        <v>147</v>
      </c>
      <c r="K52" s="1560"/>
      <c r="L52" s="1560"/>
      <c r="M52" s="1560"/>
      <c r="N52" s="1560"/>
      <c r="O52" s="1560"/>
      <c r="P52" s="1560"/>
      <c r="Q52" s="1560"/>
      <c r="R52" s="1560"/>
      <c r="S52" s="1560"/>
      <c r="T52" s="1560"/>
      <c r="U52" s="1560"/>
      <c r="V52" s="78"/>
    </row>
  </sheetData>
  <mergeCells count="185">
    <mergeCell ref="W31:W32"/>
    <mergeCell ref="B32:D32"/>
    <mergeCell ref="F32:G32"/>
    <mergeCell ref="H52:I52"/>
    <mergeCell ref="J52:U52"/>
    <mergeCell ref="E7:H7"/>
    <mergeCell ref="C8:F8"/>
    <mergeCell ref="G8:H8"/>
    <mergeCell ref="A8:B8"/>
    <mergeCell ref="A7:D7"/>
    <mergeCell ref="T8:W8"/>
    <mergeCell ref="J7:S7"/>
    <mergeCell ref="J8:S8"/>
    <mergeCell ref="J11:S11"/>
    <mergeCell ref="J12:S12"/>
    <mergeCell ref="J13:S13"/>
    <mergeCell ref="J14:S14"/>
    <mergeCell ref="V28:V29"/>
    <mergeCell ref="W28:W29"/>
    <mergeCell ref="B29:D29"/>
    <mergeCell ref="F29:G29"/>
    <mergeCell ref="V31:V32"/>
    <mergeCell ref="F27:G27"/>
    <mergeCell ref="S28:S29"/>
    <mergeCell ref="T28:T29"/>
    <mergeCell ref="U28:U29"/>
    <mergeCell ref="R31:R32"/>
    <mergeCell ref="S31:S32"/>
    <mergeCell ref="T31:T32"/>
    <mergeCell ref="U31:U32"/>
    <mergeCell ref="E31:E32"/>
    <mergeCell ref="F31:G31"/>
    <mergeCell ref="M31:M32"/>
    <mergeCell ref="E28:E29"/>
    <mergeCell ref="F28:G28"/>
    <mergeCell ref="M28:M29"/>
    <mergeCell ref="R28:R29"/>
    <mergeCell ref="F30:G30"/>
    <mergeCell ref="N28:N29"/>
    <mergeCell ref="O28:O29"/>
    <mergeCell ref="P28:P29"/>
    <mergeCell ref="Q28:Q29"/>
    <mergeCell ref="N31:N32"/>
    <mergeCell ref="O31:O32"/>
    <mergeCell ref="P31:P32"/>
    <mergeCell ref="Q31:Q32"/>
    <mergeCell ref="B14:F14"/>
    <mergeCell ref="G14:H14"/>
    <mergeCell ref="T14:W14"/>
    <mergeCell ref="M21:W21"/>
    <mergeCell ref="A22:W22"/>
    <mergeCell ref="B23:D23"/>
    <mergeCell ref="F23:G23"/>
    <mergeCell ref="H23:I23"/>
    <mergeCell ref="J23:K23"/>
    <mergeCell ref="L23:M23"/>
    <mergeCell ref="N23:O23"/>
    <mergeCell ref="P23:Q23"/>
    <mergeCell ref="R23:T23"/>
    <mergeCell ref="U23:W23"/>
    <mergeCell ref="B15:H15"/>
    <mergeCell ref="J15:W15"/>
    <mergeCell ref="A9:W9"/>
    <mergeCell ref="A10:H10"/>
    <mergeCell ref="I10:W10"/>
    <mergeCell ref="A1:W1"/>
    <mergeCell ref="A2:W2"/>
    <mergeCell ref="A3:W3"/>
    <mergeCell ref="A4:W4"/>
    <mergeCell ref="A5:W5"/>
    <mergeCell ref="A6:W6"/>
    <mergeCell ref="T7:U7"/>
    <mergeCell ref="V7:W7"/>
    <mergeCell ref="B33:D33"/>
    <mergeCell ref="B34:D34"/>
    <mergeCell ref="B35:D35"/>
    <mergeCell ref="B36:D36"/>
    <mergeCell ref="B37:D37"/>
    <mergeCell ref="B38:D38"/>
    <mergeCell ref="I16:I17"/>
    <mergeCell ref="J16:L16"/>
    <mergeCell ref="M16:W16"/>
    <mergeCell ref="J17:L17"/>
    <mergeCell ref="M17:W17"/>
    <mergeCell ref="I18:I19"/>
    <mergeCell ref="J18:L18"/>
    <mergeCell ref="M18:W18"/>
    <mergeCell ref="J19:L19"/>
    <mergeCell ref="M19:W19"/>
    <mergeCell ref="I20:I21"/>
    <mergeCell ref="J20:L20"/>
    <mergeCell ref="M20:W20"/>
    <mergeCell ref="J21:L21"/>
    <mergeCell ref="F33:G33"/>
    <mergeCell ref="F34:G34"/>
    <mergeCell ref="F35:G35"/>
    <mergeCell ref="F36:G36"/>
    <mergeCell ref="B11:F11"/>
    <mergeCell ref="G11:H11"/>
    <mergeCell ref="T11:W11"/>
    <mergeCell ref="A18:A19"/>
    <mergeCell ref="A20:A21"/>
    <mergeCell ref="B16:C16"/>
    <mergeCell ref="D16:H16"/>
    <mergeCell ref="B17:C17"/>
    <mergeCell ref="D17:H17"/>
    <mergeCell ref="B18:C18"/>
    <mergeCell ref="D18:H18"/>
    <mergeCell ref="B19:C19"/>
    <mergeCell ref="D19:H19"/>
    <mergeCell ref="B20:C20"/>
    <mergeCell ref="D20:H20"/>
    <mergeCell ref="B21:C21"/>
    <mergeCell ref="D21:H21"/>
    <mergeCell ref="A16:A17"/>
    <mergeCell ref="B12:F12"/>
    <mergeCell ref="G12:H12"/>
    <mergeCell ref="T12:W12"/>
    <mergeCell ref="B13:F13"/>
    <mergeCell ref="G13:H13"/>
    <mergeCell ref="T13:W13"/>
    <mergeCell ref="A31:A32"/>
    <mergeCell ref="H31:H32"/>
    <mergeCell ref="I31:I32"/>
    <mergeCell ref="J31:J32"/>
    <mergeCell ref="K31:K32"/>
    <mergeCell ref="L31:L32"/>
    <mergeCell ref="K25:K26"/>
    <mergeCell ref="A25:A26"/>
    <mergeCell ref="H25:H26"/>
    <mergeCell ref="I25:I26"/>
    <mergeCell ref="J25:J26"/>
    <mergeCell ref="B27:D27"/>
    <mergeCell ref="B31:D31"/>
    <mergeCell ref="F25:G25"/>
    <mergeCell ref="B28:D28"/>
    <mergeCell ref="B30:D30"/>
    <mergeCell ref="E25:E26"/>
    <mergeCell ref="B24:D24"/>
    <mergeCell ref="F24:G24"/>
    <mergeCell ref="B25:D25"/>
    <mergeCell ref="S25:S26"/>
    <mergeCell ref="T25:T26"/>
    <mergeCell ref="U25:U26"/>
    <mergeCell ref="V25:V26"/>
    <mergeCell ref="W25:W26"/>
    <mergeCell ref="B26:D26"/>
    <mergeCell ref="F26:G26"/>
    <mergeCell ref="N25:N26"/>
    <mergeCell ref="O25:O26"/>
    <mergeCell ref="P25:P26"/>
    <mergeCell ref="Q25:Q26"/>
    <mergeCell ref="A40:W40"/>
    <mergeCell ref="A41:C41"/>
    <mergeCell ref="E41:F41"/>
    <mergeCell ref="G41:H41"/>
    <mergeCell ref="I41:K41"/>
    <mergeCell ref="L41:W41"/>
    <mergeCell ref="G42:H42"/>
    <mergeCell ref="E42:F42"/>
    <mergeCell ref="A42:D42"/>
    <mergeCell ref="A49:W49"/>
    <mergeCell ref="A50:W50"/>
    <mergeCell ref="A51:W51"/>
    <mergeCell ref="D52:G52"/>
    <mergeCell ref="L25:L26"/>
    <mergeCell ref="A28:A29"/>
    <mergeCell ref="H28:H29"/>
    <mergeCell ref="I28:I29"/>
    <mergeCell ref="J28:J29"/>
    <mergeCell ref="K28:K29"/>
    <mergeCell ref="L28:L29"/>
    <mergeCell ref="M25:M26"/>
    <mergeCell ref="R25:R26"/>
    <mergeCell ref="I42:W42"/>
    <mergeCell ref="A43:W43"/>
    <mergeCell ref="A44:W44"/>
    <mergeCell ref="A45:W45"/>
    <mergeCell ref="A46:W46"/>
    <mergeCell ref="A47:H47"/>
    <mergeCell ref="I47:W47"/>
    <mergeCell ref="A48:W48"/>
    <mergeCell ref="F37:G37"/>
    <mergeCell ref="F38:G38"/>
    <mergeCell ref="A39:Q39"/>
  </mergeCells>
  <phoneticPr fontId="0" type="noConversion"/>
  <hyperlinks>
    <hyperlink ref="A47" r:id="rId1" xr:uid="{00000000-0004-0000-0A00-000000000000}"/>
  </hyperlinks>
  <printOptions horizontalCentered="1"/>
  <pageMargins left="0.39370078740157483" right="0.19685039370078741" top="0.39370078740157483" bottom="0.19685039370078741" header="0" footer="0"/>
  <pageSetup paperSize="9" scale="95" orientation="portrait" r:id="rId2"/>
  <headerFooter alignWithMargins="0"/>
  <ignoredErrors>
    <ignoredError sqref="D18 M18 F35 B36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1"/>
  <dimension ref="A1:V36"/>
  <sheetViews>
    <sheetView workbookViewId="0">
      <selection activeCell="A4" sqref="A4:V4"/>
    </sheetView>
  </sheetViews>
  <sheetFormatPr baseColWidth="10" defaultRowHeight="12.75" x14ac:dyDescent="0.2"/>
  <cols>
    <col min="1" max="2" width="3.83203125" style="31" customWidth="1"/>
    <col min="3" max="3" width="16.6640625" style="31" customWidth="1"/>
    <col min="4" max="4" width="3.83203125" style="31" customWidth="1"/>
    <col min="5" max="6" width="10.1640625" style="31" customWidth="1"/>
    <col min="7" max="16" width="3.83203125" style="31" customWidth="1"/>
    <col min="17" max="17" width="4.1640625" style="31" customWidth="1"/>
    <col min="18" max="18" width="2" style="31" customWidth="1"/>
    <col min="19" max="20" width="4.1640625" style="31" customWidth="1"/>
    <col min="21" max="21" width="2" style="31" customWidth="1"/>
    <col min="22" max="22" width="4.1640625" style="31" customWidth="1"/>
    <col min="23" max="16384" width="12" style="31"/>
  </cols>
  <sheetData>
    <row r="1" spans="1:22" ht="23.25" x14ac:dyDescent="0.35">
      <c r="A1" s="1648" t="s">
        <v>10</v>
      </c>
      <c r="B1" s="1648"/>
      <c r="C1" s="1648"/>
      <c r="D1" s="1648"/>
      <c r="E1" s="1648"/>
      <c r="F1" s="1648"/>
      <c r="G1" s="1648"/>
      <c r="H1" s="1648"/>
      <c r="I1" s="1648"/>
      <c r="J1" s="1648"/>
      <c r="K1" s="1648"/>
      <c r="L1" s="1648"/>
      <c r="M1" s="1648"/>
      <c r="N1" s="1648"/>
      <c r="O1" s="1648"/>
      <c r="P1" s="1648"/>
      <c r="Q1" s="1648"/>
      <c r="R1" s="1648"/>
      <c r="S1" s="1648"/>
      <c r="T1" s="1648"/>
      <c r="U1" s="1648"/>
      <c r="V1" s="1648"/>
    </row>
    <row r="2" spans="1:22" ht="15.75" x14ac:dyDescent="0.25">
      <c r="A2" s="1615" t="s">
        <v>104</v>
      </c>
      <c r="B2" s="1615"/>
      <c r="C2" s="1615"/>
      <c r="D2" s="1615"/>
      <c r="E2" s="1615"/>
      <c r="F2" s="1615"/>
      <c r="G2" s="1615"/>
      <c r="H2" s="1615"/>
      <c r="I2" s="1615"/>
      <c r="J2" s="1615"/>
      <c r="K2" s="1615"/>
      <c r="L2" s="1615"/>
      <c r="M2" s="1615"/>
      <c r="N2" s="1615"/>
      <c r="O2" s="1615"/>
      <c r="P2" s="1615"/>
      <c r="Q2" s="1615"/>
      <c r="R2" s="1615"/>
      <c r="S2" s="1615"/>
      <c r="T2" s="1615"/>
      <c r="U2" s="1615"/>
      <c r="V2" s="1615"/>
    </row>
    <row r="3" spans="1:22" ht="12" customHeight="1" x14ac:dyDescent="0.2">
      <c r="A3" s="1617" t="s">
        <v>326</v>
      </c>
      <c r="B3" s="1617"/>
      <c r="C3" s="1617"/>
      <c r="D3" s="1617"/>
      <c r="E3" s="1617"/>
      <c r="F3" s="1617"/>
      <c r="G3" s="1617"/>
      <c r="H3" s="1617"/>
      <c r="I3" s="1617"/>
      <c r="J3" s="1617"/>
      <c r="K3" s="1617"/>
      <c r="L3" s="1617"/>
      <c r="M3" s="1617"/>
      <c r="N3" s="1617"/>
      <c r="O3" s="1617"/>
      <c r="P3" s="1617"/>
      <c r="Q3" s="1617"/>
      <c r="R3" s="1617"/>
      <c r="S3" s="1617"/>
      <c r="T3" s="1617"/>
      <c r="U3" s="1617"/>
      <c r="V3" s="1617"/>
    </row>
    <row r="4" spans="1:22" ht="21.95" customHeight="1" x14ac:dyDescent="0.2">
      <c r="A4" s="1642" t="s">
        <v>500</v>
      </c>
      <c r="B4" s="1642"/>
      <c r="C4" s="1642"/>
      <c r="D4" s="1642"/>
      <c r="E4" s="1642"/>
      <c r="F4" s="1642"/>
      <c r="G4" s="1642"/>
      <c r="H4" s="1642"/>
      <c r="I4" s="1642"/>
      <c r="J4" s="1642"/>
      <c r="K4" s="1642"/>
      <c r="L4" s="1642"/>
      <c r="M4" s="1642"/>
      <c r="N4" s="1642"/>
      <c r="O4" s="1642"/>
      <c r="P4" s="1642"/>
      <c r="Q4" s="1642"/>
      <c r="R4" s="1642"/>
      <c r="S4" s="1642"/>
      <c r="T4" s="1642"/>
      <c r="U4" s="1642"/>
      <c r="V4" s="1642"/>
    </row>
    <row r="5" spans="1:22" s="32" customFormat="1" ht="18.95" customHeight="1" x14ac:dyDescent="0.25">
      <c r="A5" s="1649"/>
      <c r="B5" s="1649"/>
      <c r="C5" s="1649"/>
      <c r="D5" s="1649"/>
      <c r="E5" s="1649"/>
      <c r="F5" s="1649"/>
      <c r="G5" s="1649"/>
      <c r="H5" s="1643" t="s">
        <v>493</v>
      </c>
      <c r="I5" s="1643"/>
      <c r="J5" s="1643"/>
      <c r="K5" s="1643"/>
      <c r="L5" s="1643"/>
      <c r="M5" s="1643"/>
      <c r="N5" s="1643"/>
      <c r="O5" s="1643"/>
      <c r="P5" s="1643"/>
      <c r="Q5" s="1643"/>
      <c r="R5" s="1643"/>
      <c r="S5" s="1643"/>
      <c r="T5" s="1643"/>
      <c r="U5" s="1643"/>
      <c r="V5" s="1643"/>
    </row>
    <row r="6" spans="1:22" s="32" customFormat="1" ht="12" customHeight="1" x14ac:dyDescent="0.2">
      <c r="A6" s="1169"/>
      <c r="B6" s="1169"/>
      <c r="C6" s="1169"/>
      <c r="D6" s="1169"/>
      <c r="E6" s="1169"/>
      <c r="F6" s="1169"/>
      <c r="G6" s="1169"/>
      <c r="H6" s="1169"/>
      <c r="I6" s="1169"/>
      <c r="J6" s="1169"/>
      <c r="K6" s="1169"/>
      <c r="L6" s="1169"/>
      <c r="M6" s="1169"/>
      <c r="N6" s="1169"/>
      <c r="O6" s="1169"/>
      <c r="P6" s="1169"/>
      <c r="Q6" s="1169"/>
      <c r="R6" s="1169"/>
      <c r="S6" s="1169"/>
      <c r="T6" s="1169"/>
      <c r="U6" s="1169"/>
      <c r="V6" s="1169"/>
    </row>
    <row r="7" spans="1:22" s="32" customFormat="1" ht="18.95" customHeight="1" x14ac:dyDescent="0.15">
      <c r="A7" s="1645" t="s">
        <v>172</v>
      </c>
      <c r="B7" s="1645"/>
      <c r="C7" s="1298"/>
      <c r="D7" s="1298"/>
      <c r="E7" s="1298"/>
      <c r="F7" s="1645" t="s">
        <v>173</v>
      </c>
      <c r="G7" s="1645"/>
      <c r="H7" s="1646" t="s">
        <v>174</v>
      </c>
      <c r="I7" s="1646"/>
      <c r="J7" s="1298"/>
      <c r="K7" s="1298"/>
      <c r="L7" s="1298"/>
      <c r="M7" s="1298"/>
      <c r="N7" s="1298"/>
      <c r="O7" s="1298"/>
      <c r="P7" s="1298"/>
      <c r="Q7" s="1647" t="s">
        <v>175</v>
      </c>
      <c r="R7" s="1647"/>
      <c r="S7" s="1647"/>
      <c r="T7" s="1647"/>
      <c r="U7" s="1647"/>
      <c r="V7" s="1647"/>
    </row>
    <row r="8" spans="1:22" s="32" customFormat="1" ht="21.95" customHeight="1" x14ac:dyDescent="0.2">
      <c r="A8" s="1169"/>
      <c r="B8" s="1169"/>
      <c r="C8" s="1169"/>
      <c r="D8" s="1169"/>
      <c r="E8" s="1169"/>
      <c r="F8" s="1169"/>
      <c r="G8" s="1169"/>
      <c r="H8" s="1169"/>
      <c r="I8" s="1169"/>
      <c r="J8" s="1169"/>
      <c r="K8" s="1169"/>
      <c r="L8" s="1169"/>
      <c r="M8" s="1169"/>
      <c r="N8" s="1169"/>
      <c r="O8" s="1169"/>
      <c r="P8" s="1169"/>
      <c r="Q8" s="1169"/>
      <c r="R8" s="1169"/>
      <c r="S8" s="1169"/>
      <c r="T8" s="1169"/>
      <c r="U8" s="1169"/>
      <c r="V8" s="1169"/>
    </row>
    <row r="9" spans="1:22" s="241" customFormat="1" ht="15.95" customHeight="1" x14ac:dyDescent="0.2">
      <c r="A9" s="1638" t="s">
        <v>108</v>
      </c>
      <c r="B9" s="1639"/>
      <c r="C9" s="1639"/>
      <c r="D9" s="1639"/>
      <c r="E9" s="1639"/>
      <c r="F9" s="1639"/>
      <c r="G9" s="1639"/>
      <c r="H9" s="1639" t="s">
        <v>109</v>
      </c>
      <c r="I9" s="1639"/>
      <c r="J9" s="1639"/>
      <c r="K9" s="1639"/>
      <c r="L9" s="1639"/>
      <c r="M9" s="1639"/>
      <c r="N9" s="1639"/>
      <c r="O9" s="1639"/>
      <c r="P9" s="1639"/>
      <c r="Q9" s="1639"/>
      <c r="R9" s="1639"/>
      <c r="S9" s="1639"/>
      <c r="T9" s="1639"/>
      <c r="U9" s="1640"/>
      <c r="V9" s="1641"/>
    </row>
    <row r="10" spans="1:22" s="241" customFormat="1" ht="21.95" customHeight="1" x14ac:dyDescent="0.2">
      <c r="A10" s="248"/>
      <c r="B10" s="1590"/>
      <c r="C10" s="1591"/>
      <c r="D10" s="1591"/>
      <c r="E10" s="1592"/>
      <c r="F10" s="1644" t="s">
        <v>123</v>
      </c>
      <c r="G10" s="1644"/>
      <c r="H10" s="253"/>
      <c r="I10" s="1593"/>
      <c r="J10" s="1593"/>
      <c r="K10" s="1593"/>
      <c r="L10" s="1593"/>
      <c r="M10" s="1593"/>
      <c r="N10" s="1593"/>
      <c r="O10" s="1593"/>
      <c r="P10" s="1593"/>
      <c r="Q10" s="1593"/>
      <c r="R10" s="252"/>
      <c r="S10" s="1644" t="s">
        <v>123</v>
      </c>
      <c r="T10" s="1644"/>
      <c r="U10" s="1644"/>
      <c r="V10" s="1644"/>
    </row>
    <row r="11" spans="1:22" ht="24.95" customHeight="1" x14ac:dyDescent="0.2">
      <c r="A11" s="60" t="s">
        <v>176</v>
      </c>
      <c r="B11" s="1626"/>
      <c r="C11" s="1636"/>
      <c r="D11" s="1636"/>
      <c r="E11" s="1627"/>
      <c r="F11" s="1609"/>
      <c r="G11" s="1609"/>
      <c r="H11" s="60" t="s">
        <v>177</v>
      </c>
      <c r="I11" s="1637"/>
      <c r="J11" s="1637"/>
      <c r="K11" s="1637"/>
      <c r="L11" s="1637"/>
      <c r="M11" s="1637"/>
      <c r="N11" s="1637"/>
      <c r="O11" s="1637"/>
      <c r="P11" s="1637"/>
      <c r="Q11" s="1637"/>
      <c r="R11" s="246"/>
      <c r="S11" s="1609"/>
      <c r="T11" s="1609"/>
      <c r="U11" s="1609"/>
      <c r="V11" s="1609"/>
    </row>
    <row r="12" spans="1:22" ht="24.95" customHeight="1" x14ac:dyDescent="0.2">
      <c r="A12" s="60" t="s">
        <v>178</v>
      </c>
      <c r="B12" s="1626"/>
      <c r="C12" s="1636"/>
      <c r="D12" s="1636"/>
      <c r="E12" s="1627"/>
      <c r="F12" s="1609"/>
      <c r="G12" s="1609"/>
      <c r="H12" s="60" t="s">
        <v>179</v>
      </c>
      <c r="I12" s="1637"/>
      <c r="J12" s="1637"/>
      <c r="K12" s="1637"/>
      <c r="L12" s="1637"/>
      <c r="M12" s="1637"/>
      <c r="N12" s="1637"/>
      <c r="O12" s="1637"/>
      <c r="P12" s="1637"/>
      <c r="Q12" s="1637"/>
      <c r="R12" s="246"/>
      <c r="S12" s="1609"/>
      <c r="T12" s="1609"/>
      <c r="U12" s="1609"/>
      <c r="V12" s="1609"/>
    </row>
    <row r="13" spans="1:22" ht="24.95" customHeight="1" x14ac:dyDescent="0.2">
      <c r="A13" s="60" t="s">
        <v>180</v>
      </c>
      <c r="B13" s="1626"/>
      <c r="C13" s="1636"/>
      <c r="D13" s="1636"/>
      <c r="E13" s="1627"/>
      <c r="F13" s="1609"/>
      <c r="G13" s="1609"/>
      <c r="H13" s="60" t="s">
        <v>181</v>
      </c>
      <c r="I13" s="1637"/>
      <c r="J13" s="1637"/>
      <c r="K13" s="1637"/>
      <c r="L13" s="1637"/>
      <c r="M13" s="1637"/>
      <c r="N13" s="1637"/>
      <c r="O13" s="1637"/>
      <c r="P13" s="1637"/>
      <c r="Q13" s="1637"/>
      <c r="R13" s="246"/>
      <c r="S13" s="1609"/>
      <c r="T13" s="1609"/>
      <c r="U13" s="1609"/>
      <c r="V13" s="1609"/>
    </row>
    <row r="14" spans="1:22" ht="24.95" customHeight="1" x14ac:dyDescent="0.2">
      <c r="B14" s="1102"/>
      <c r="C14" s="1102"/>
      <c r="D14" s="1102"/>
      <c r="E14" s="1102"/>
      <c r="F14" s="1102"/>
      <c r="G14" s="1102"/>
      <c r="H14" s="1102"/>
      <c r="I14" s="1102"/>
      <c r="J14" s="1102"/>
      <c r="K14" s="1102"/>
      <c r="L14" s="1102"/>
      <c r="M14" s="1102"/>
      <c r="N14" s="1102"/>
      <c r="O14" s="1102"/>
      <c r="P14" s="1102"/>
      <c r="Q14" s="1102"/>
      <c r="R14" s="1102"/>
      <c r="S14" s="1102"/>
      <c r="T14" s="1102"/>
      <c r="U14" s="1102"/>
      <c r="V14" s="1102"/>
    </row>
    <row r="15" spans="1:22" ht="21.95" customHeight="1" x14ac:dyDescent="0.2">
      <c r="A15" s="1633" t="s">
        <v>173</v>
      </c>
      <c r="B15" s="1634"/>
      <c r="C15" s="1634"/>
      <c r="D15" s="1634" t="s">
        <v>175</v>
      </c>
      <c r="E15" s="1634"/>
      <c r="F15" s="1635"/>
      <c r="G15" s="1621" t="s">
        <v>133</v>
      </c>
      <c r="H15" s="1622"/>
      <c r="I15" s="1621" t="s">
        <v>134</v>
      </c>
      <c r="J15" s="1622"/>
      <c r="K15" s="1621" t="s">
        <v>135</v>
      </c>
      <c r="L15" s="1622"/>
      <c r="M15" s="1621" t="s">
        <v>136</v>
      </c>
      <c r="N15" s="1622"/>
      <c r="O15" s="1621" t="s">
        <v>137</v>
      </c>
      <c r="P15" s="1631"/>
      <c r="Q15" s="1632" t="s">
        <v>138</v>
      </c>
      <c r="R15" s="1623"/>
      <c r="S15" s="1623"/>
      <c r="T15" s="1632" t="s">
        <v>139</v>
      </c>
      <c r="U15" s="1623"/>
      <c r="V15" s="1622"/>
    </row>
    <row r="16" spans="1:22" ht="24.95" customHeight="1" x14ac:dyDescent="0.2">
      <c r="A16" s="60" t="s">
        <v>176</v>
      </c>
      <c r="B16" s="1626" t="str">
        <f>IF($B$11&gt;"",$B$11,"")</f>
        <v/>
      </c>
      <c r="C16" s="1627"/>
      <c r="D16" s="60" t="s">
        <v>177</v>
      </c>
      <c r="E16" s="1626" t="str">
        <f>IF($I$11&gt;"",$I$11,"")</f>
        <v/>
      </c>
      <c r="F16" s="1627"/>
      <c r="G16" s="244"/>
      <c r="H16" s="245"/>
      <c r="I16" s="244"/>
      <c r="J16" s="245"/>
      <c r="K16" s="244"/>
      <c r="L16" s="245"/>
      <c r="M16" s="244"/>
      <c r="N16" s="245"/>
      <c r="O16" s="244"/>
      <c r="P16" s="251"/>
      <c r="Q16" s="177"/>
      <c r="R16" s="176" t="s">
        <v>140</v>
      </c>
      <c r="S16" s="242"/>
      <c r="T16" s="177" t="str">
        <f>IF(Q16=3,1,IF(S16=3,0,""))</f>
        <v/>
      </c>
      <c r="U16" s="86" t="s">
        <v>140</v>
      </c>
      <c r="V16" s="243" t="str">
        <f>IF(Q16=3,0,IF(S16=3,1,""))</f>
        <v/>
      </c>
    </row>
    <row r="17" spans="1:22" ht="24.95" customHeight="1" x14ac:dyDescent="0.2">
      <c r="A17" s="60" t="s">
        <v>178</v>
      </c>
      <c r="B17" s="1626" t="str">
        <f>IF($B$12&gt;"",$B$12,"")</f>
        <v/>
      </c>
      <c r="C17" s="1627"/>
      <c r="D17" s="60" t="s">
        <v>179</v>
      </c>
      <c r="E17" s="1626" t="str">
        <f>IF($I$12&gt;"",$I$12,"")</f>
        <v/>
      </c>
      <c r="F17" s="1627"/>
      <c r="G17" s="244"/>
      <c r="H17" s="245"/>
      <c r="I17" s="244"/>
      <c r="J17" s="245"/>
      <c r="K17" s="244"/>
      <c r="L17" s="245"/>
      <c r="M17" s="244"/>
      <c r="N17" s="245"/>
      <c r="O17" s="244"/>
      <c r="P17" s="251"/>
      <c r="Q17" s="177"/>
      <c r="R17" s="176" t="s">
        <v>140</v>
      </c>
      <c r="S17" s="242"/>
      <c r="T17" s="177" t="str">
        <f t="shared" ref="T17:T24" si="0">IF(Q17=3,1,IF(S17=3,0,""))</f>
        <v/>
      </c>
      <c r="U17" s="86" t="s">
        <v>140</v>
      </c>
      <c r="V17" s="243" t="str">
        <f t="shared" ref="V17:V24" si="1">IF(Q17=3,0,IF(S17=3,1,""))</f>
        <v/>
      </c>
    </row>
    <row r="18" spans="1:22" ht="24.95" customHeight="1" x14ac:dyDescent="0.2">
      <c r="A18" s="60" t="s">
        <v>180</v>
      </c>
      <c r="B18" s="1626" t="str">
        <f>IF($B$13&gt;"",$B$13,"")</f>
        <v/>
      </c>
      <c r="C18" s="1627"/>
      <c r="D18" s="60" t="s">
        <v>181</v>
      </c>
      <c r="E18" s="1626" t="str">
        <f>IF($I$13&gt;"",$I$13,"")</f>
        <v/>
      </c>
      <c r="F18" s="1627"/>
      <c r="G18" s="244"/>
      <c r="H18" s="245"/>
      <c r="I18" s="244"/>
      <c r="J18" s="245"/>
      <c r="K18" s="244"/>
      <c r="L18" s="245"/>
      <c r="M18" s="244"/>
      <c r="N18" s="245"/>
      <c r="O18" s="244"/>
      <c r="P18" s="251"/>
      <c r="Q18" s="177"/>
      <c r="R18" s="176" t="s">
        <v>140</v>
      </c>
      <c r="S18" s="242"/>
      <c r="T18" s="177" t="str">
        <f t="shared" si="0"/>
        <v/>
      </c>
      <c r="U18" s="86" t="s">
        <v>140</v>
      </c>
      <c r="V18" s="243" t="str">
        <f t="shared" si="1"/>
        <v/>
      </c>
    </row>
    <row r="19" spans="1:22" ht="24.95" customHeight="1" x14ac:dyDescent="0.2">
      <c r="A19" s="60" t="s">
        <v>178</v>
      </c>
      <c r="B19" s="1626" t="str">
        <f>IF($B$12&gt;"",$B$12,"")</f>
        <v/>
      </c>
      <c r="C19" s="1627"/>
      <c r="D19" s="60" t="s">
        <v>177</v>
      </c>
      <c r="E19" s="1626" t="str">
        <f>IF($I$11&gt;"",$I$11,"")</f>
        <v/>
      </c>
      <c r="F19" s="1627"/>
      <c r="G19" s="244"/>
      <c r="H19" s="245"/>
      <c r="I19" s="244"/>
      <c r="J19" s="245"/>
      <c r="K19" s="244"/>
      <c r="L19" s="245"/>
      <c r="M19" s="244"/>
      <c r="N19" s="245"/>
      <c r="O19" s="244"/>
      <c r="P19" s="251"/>
      <c r="Q19" s="177"/>
      <c r="R19" s="176" t="s">
        <v>140</v>
      </c>
      <c r="S19" s="242"/>
      <c r="T19" s="177" t="str">
        <f t="shared" si="0"/>
        <v/>
      </c>
      <c r="U19" s="86" t="s">
        <v>140</v>
      </c>
      <c r="V19" s="243" t="str">
        <f t="shared" si="1"/>
        <v/>
      </c>
    </row>
    <row r="20" spans="1:22" ht="24.95" customHeight="1" x14ac:dyDescent="0.2">
      <c r="A20" s="60" t="s">
        <v>176</v>
      </c>
      <c r="B20" s="1626" t="str">
        <f>IF($B$11&gt;"",$B$11,"")</f>
        <v/>
      </c>
      <c r="C20" s="1627"/>
      <c r="D20" s="60" t="s">
        <v>181</v>
      </c>
      <c r="E20" s="1626" t="str">
        <f>IF($I$13&gt;"",$I$13,"")</f>
        <v/>
      </c>
      <c r="F20" s="1627"/>
      <c r="G20" s="244"/>
      <c r="H20" s="245"/>
      <c r="I20" s="244"/>
      <c r="J20" s="245"/>
      <c r="K20" s="244"/>
      <c r="L20" s="245"/>
      <c r="M20" s="244"/>
      <c r="N20" s="245"/>
      <c r="O20" s="244"/>
      <c r="P20" s="251"/>
      <c r="Q20" s="177"/>
      <c r="R20" s="176" t="s">
        <v>140</v>
      </c>
      <c r="S20" s="242"/>
      <c r="T20" s="177" t="str">
        <f t="shared" si="0"/>
        <v/>
      </c>
      <c r="U20" s="86" t="s">
        <v>140</v>
      </c>
      <c r="V20" s="243" t="str">
        <f t="shared" si="1"/>
        <v/>
      </c>
    </row>
    <row r="21" spans="1:22" ht="24.95" customHeight="1" x14ac:dyDescent="0.2">
      <c r="A21" s="60" t="s">
        <v>180</v>
      </c>
      <c r="B21" s="1626" t="str">
        <f>IF($B$13&gt;"",$B$13,"")</f>
        <v/>
      </c>
      <c r="C21" s="1627"/>
      <c r="D21" s="60" t="s">
        <v>179</v>
      </c>
      <c r="E21" s="1626" t="str">
        <f>IF($I$12&gt;"",$I$12,"")</f>
        <v/>
      </c>
      <c r="F21" s="1627"/>
      <c r="G21" s="244"/>
      <c r="H21" s="245"/>
      <c r="I21" s="244"/>
      <c r="J21" s="245"/>
      <c r="K21" s="244"/>
      <c r="L21" s="245"/>
      <c r="M21" s="244"/>
      <c r="N21" s="245"/>
      <c r="O21" s="244"/>
      <c r="P21" s="251"/>
      <c r="Q21" s="177"/>
      <c r="R21" s="176" t="s">
        <v>140</v>
      </c>
      <c r="S21" s="242"/>
      <c r="T21" s="177" t="str">
        <f t="shared" si="0"/>
        <v/>
      </c>
      <c r="U21" s="86" t="s">
        <v>140</v>
      </c>
      <c r="V21" s="243" t="str">
        <f t="shared" si="1"/>
        <v/>
      </c>
    </row>
    <row r="22" spans="1:22" ht="24.95" customHeight="1" x14ac:dyDescent="0.2">
      <c r="A22" s="60" t="s">
        <v>178</v>
      </c>
      <c r="B22" s="1626" t="str">
        <f>IF($B$12&gt;"",$B$12,"")</f>
        <v/>
      </c>
      <c r="C22" s="1627"/>
      <c r="D22" s="60" t="s">
        <v>181</v>
      </c>
      <c r="E22" s="1626" t="str">
        <f>IF($I$13&gt;"",$I$13,"")</f>
        <v/>
      </c>
      <c r="F22" s="1627"/>
      <c r="G22" s="244"/>
      <c r="H22" s="245"/>
      <c r="I22" s="244"/>
      <c r="J22" s="245"/>
      <c r="K22" s="244"/>
      <c r="L22" s="245"/>
      <c r="M22" s="244"/>
      <c r="N22" s="245"/>
      <c r="O22" s="244"/>
      <c r="P22" s="251"/>
      <c r="Q22" s="177"/>
      <c r="R22" s="176" t="s">
        <v>140</v>
      </c>
      <c r="S22" s="242"/>
      <c r="T22" s="177" t="str">
        <f t="shared" si="0"/>
        <v/>
      </c>
      <c r="U22" s="86" t="s">
        <v>140</v>
      </c>
      <c r="V22" s="243" t="str">
        <f t="shared" si="1"/>
        <v/>
      </c>
    </row>
    <row r="23" spans="1:22" ht="24.95" customHeight="1" x14ac:dyDescent="0.2">
      <c r="A23" s="60" t="s">
        <v>180</v>
      </c>
      <c r="B23" s="1626" t="str">
        <f>IF($B$13&gt;"",$B$13,"")</f>
        <v/>
      </c>
      <c r="C23" s="1627"/>
      <c r="D23" s="60" t="s">
        <v>177</v>
      </c>
      <c r="E23" s="1626" t="str">
        <f>IF($I$11&gt;"",$I$11,"")</f>
        <v/>
      </c>
      <c r="F23" s="1627"/>
      <c r="G23" s="244"/>
      <c r="H23" s="245"/>
      <c r="I23" s="244"/>
      <c r="J23" s="245"/>
      <c r="K23" s="244"/>
      <c r="L23" s="245"/>
      <c r="M23" s="244"/>
      <c r="N23" s="245"/>
      <c r="O23" s="244"/>
      <c r="P23" s="251"/>
      <c r="Q23" s="177"/>
      <c r="R23" s="176" t="s">
        <v>140</v>
      </c>
      <c r="S23" s="242"/>
      <c r="T23" s="177" t="str">
        <f t="shared" si="0"/>
        <v/>
      </c>
      <c r="U23" s="86" t="s">
        <v>140</v>
      </c>
      <c r="V23" s="243" t="str">
        <f t="shared" si="1"/>
        <v/>
      </c>
    </row>
    <row r="24" spans="1:22" ht="24.95" customHeight="1" x14ac:dyDescent="0.2">
      <c r="A24" s="60" t="s">
        <v>176</v>
      </c>
      <c r="B24" s="1626" t="str">
        <f>IF($B$11&gt;"",$B$11,"")</f>
        <v/>
      </c>
      <c r="C24" s="1627"/>
      <c r="D24" s="60" t="s">
        <v>179</v>
      </c>
      <c r="E24" s="1626" t="str">
        <f>IF($I$12&gt;"",$I$12,"")</f>
        <v/>
      </c>
      <c r="F24" s="1627"/>
      <c r="G24" s="249"/>
      <c r="H24" s="247"/>
      <c r="I24" s="249"/>
      <c r="J24" s="247"/>
      <c r="K24" s="249"/>
      <c r="L24" s="247"/>
      <c r="M24" s="249"/>
      <c r="N24" s="247"/>
      <c r="O24" s="249"/>
      <c r="P24" s="250"/>
      <c r="Q24" s="177"/>
      <c r="R24" s="176" t="s">
        <v>140</v>
      </c>
      <c r="S24" s="242"/>
      <c r="T24" s="177" t="str">
        <f t="shared" si="0"/>
        <v/>
      </c>
      <c r="U24" s="86" t="s">
        <v>140</v>
      </c>
      <c r="V24" s="243" t="str">
        <f t="shared" si="1"/>
        <v/>
      </c>
    </row>
    <row r="25" spans="1:22" s="32" customFormat="1" ht="20.100000000000001" customHeight="1" x14ac:dyDescent="0.2">
      <c r="A25" s="1572" t="s">
        <v>141</v>
      </c>
      <c r="B25" s="1573"/>
      <c r="C25" s="1573"/>
      <c r="D25" s="1573"/>
      <c r="E25" s="1573"/>
      <c r="F25" s="1573"/>
      <c r="G25" s="1573"/>
      <c r="H25" s="1573"/>
      <c r="I25" s="1573"/>
      <c r="J25" s="1573"/>
      <c r="K25" s="1573"/>
      <c r="L25" s="1573"/>
      <c r="M25" s="1573"/>
      <c r="N25" s="1573"/>
      <c r="O25" s="1573"/>
      <c r="P25" s="1629"/>
      <c r="Q25" s="178" t="str">
        <f>IF(SUM($Q$16:$Q$24)&gt;0,SUM($Q$16:$Q$24),IF(SUM($S$16:$S$24)&gt;0,SUM($Q$16:$Q$24),""))</f>
        <v/>
      </c>
      <c r="R25" s="176" t="s">
        <v>140</v>
      </c>
      <c r="S25" s="179" t="str">
        <f>IF(SUM($S$16:$S$24)&gt;0,SUM($S$16:$S$24),IF(SUM($Q$16:$Q$24)&gt;0,SUM($S$16:$S$24),""))</f>
        <v/>
      </c>
      <c r="T25" s="178" t="str">
        <f>IF(SUM($T$16:$T$24)&gt;0,SUM($T$16:$T$24),IF(SUM($V$16:$V$24)&gt;0,SUM($T$16:$T$24),""))</f>
        <v/>
      </c>
      <c r="U25" s="176" t="s">
        <v>140</v>
      </c>
      <c r="V25" s="179" t="str">
        <f>IF(SUM($V$16:$V$24)&gt;0,SUM($V$16:$V$24),IF(SUM($T$16:$T$24)&gt;0,SUM($V$16:$V$24),""))</f>
        <v/>
      </c>
    </row>
    <row r="26" spans="1:22" s="32" customFormat="1" ht="15" customHeight="1" x14ac:dyDescent="0.2">
      <c r="A26" s="1169"/>
      <c r="B26" s="1169"/>
      <c r="C26" s="1169"/>
      <c r="D26" s="1169"/>
      <c r="E26" s="1169"/>
      <c r="F26" s="1169"/>
      <c r="G26" s="1169"/>
      <c r="H26" s="1169"/>
      <c r="I26" s="1169"/>
      <c r="J26" s="1169"/>
      <c r="K26" s="1169"/>
      <c r="L26" s="1169"/>
      <c r="M26" s="1169"/>
      <c r="N26" s="1169"/>
      <c r="O26" s="1169"/>
      <c r="P26" s="1169"/>
      <c r="Q26" s="1169"/>
      <c r="R26" s="1169"/>
      <c r="S26" s="1169"/>
      <c r="T26" s="1169"/>
      <c r="U26" s="1169"/>
      <c r="V26" s="1169"/>
    </row>
    <row r="27" spans="1:22" s="32" customFormat="1" ht="21.95" customHeight="1" x14ac:dyDescent="0.2">
      <c r="A27" s="1630" t="s">
        <v>182</v>
      </c>
      <c r="B27" s="1630"/>
      <c r="C27" s="1298" t="str">
        <f>IF(T25=5,CONCATENATE(T25,U25,V25),IF(V25=5,CONCATENATE(V25,U25,T25),""))</f>
        <v/>
      </c>
      <c r="D27" s="1298"/>
      <c r="E27" s="1298" t="str">
        <f>IF(T25=5,CONCATENATE(Q25,R25,S25),IF(V25=5,CONCATENATE(S25,R25,Q25),""))</f>
        <v/>
      </c>
      <c r="F27" s="1298"/>
      <c r="G27" s="254"/>
      <c r="H27" s="1298" t="str">
        <f>IF(T25=5,C7,IF(V25=5,J7,""))</f>
        <v/>
      </c>
      <c r="I27" s="1298"/>
      <c r="J27" s="1298"/>
      <c r="K27" s="1298"/>
      <c r="L27" s="1298"/>
      <c r="M27" s="1298"/>
      <c r="N27" s="1298"/>
      <c r="O27" s="1298"/>
      <c r="P27" s="1298"/>
      <c r="Q27" s="1298"/>
      <c r="R27" s="1298"/>
      <c r="S27" s="1298"/>
      <c r="T27" s="1298"/>
      <c r="U27" s="1298"/>
      <c r="V27" s="1298"/>
    </row>
    <row r="28" spans="1:22" s="32" customFormat="1" ht="21.95" customHeight="1" x14ac:dyDescent="0.2">
      <c r="A28" s="1169"/>
      <c r="B28" s="1169"/>
      <c r="C28" s="1169" t="s">
        <v>139</v>
      </c>
      <c r="D28" s="1169"/>
      <c r="E28" s="1169" t="s">
        <v>138</v>
      </c>
      <c r="F28" s="1169"/>
      <c r="G28" s="241"/>
      <c r="H28" s="1169" t="s">
        <v>143</v>
      </c>
      <c r="I28" s="1169"/>
      <c r="J28" s="1169"/>
      <c r="K28" s="1169"/>
      <c r="L28" s="1169"/>
      <c r="M28" s="1169"/>
      <c r="N28" s="1169"/>
      <c r="O28" s="1169"/>
      <c r="P28" s="1169"/>
      <c r="Q28" s="1169"/>
      <c r="R28" s="1169"/>
      <c r="S28" s="1169"/>
      <c r="T28" s="1169"/>
      <c r="U28" s="1169"/>
      <c r="V28" s="1169"/>
    </row>
    <row r="29" spans="1:22" s="32" customFormat="1" ht="21.95" customHeight="1" x14ac:dyDescent="0.2">
      <c r="A29" s="1169"/>
      <c r="B29" s="1169"/>
      <c r="C29" s="1169"/>
      <c r="D29" s="1169"/>
      <c r="E29" s="1169"/>
      <c r="F29" s="1169"/>
      <c r="G29" s="1169"/>
      <c r="H29" s="1169"/>
      <c r="I29" s="1169"/>
      <c r="J29" s="1169"/>
      <c r="K29" s="1169"/>
      <c r="L29" s="1169"/>
      <c r="M29" s="1169"/>
      <c r="N29" s="1169"/>
      <c r="O29" s="1169"/>
      <c r="P29" s="1169"/>
      <c r="Q29" s="1169"/>
      <c r="R29" s="1169"/>
      <c r="S29" s="1169"/>
      <c r="T29" s="1169"/>
      <c r="U29" s="1169"/>
      <c r="V29" s="1169"/>
    </row>
    <row r="30" spans="1:22" s="32" customFormat="1" ht="21.95" customHeight="1" x14ac:dyDescent="0.2">
      <c r="A30" s="1628" t="s">
        <v>144</v>
      </c>
      <c r="B30" s="1628"/>
      <c r="C30" s="1628"/>
      <c r="D30" s="1628"/>
      <c r="E30" s="1628"/>
      <c r="F30" s="1628"/>
      <c r="G30" s="1628"/>
      <c r="H30" s="1628"/>
      <c r="I30" s="1628"/>
      <c r="J30" s="1628"/>
      <c r="K30" s="1628"/>
      <c r="L30" s="1628"/>
      <c r="M30" s="1628"/>
      <c r="N30" s="1628"/>
      <c r="O30" s="1628"/>
      <c r="P30" s="1628"/>
      <c r="Q30" s="1628"/>
      <c r="R30" s="1628"/>
      <c r="S30" s="1628"/>
      <c r="T30" s="1628"/>
      <c r="U30" s="1628"/>
      <c r="V30" s="1628"/>
    </row>
    <row r="31" spans="1:22" s="32" customFormat="1" ht="21.95" customHeight="1" x14ac:dyDescent="0.2">
      <c r="A31" s="1576"/>
      <c r="B31" s="1576"/>
      <c r="C31" s="1576"/>
      <c r="D31" s="1576"/>
      <c r="E31" s="1576"/>
      <c r="F31" s="1576"/>
      <c r="G31" s="1576"/>
      <c r="H31" s="1576"/>
      <c r="I31" s="1576"/>
      <c r="J31" s="1576"/>
      <c r="K31" s="1576"/>
      <c r="L31" s="1576"/>
      <c r="M31" s="1576"/>
      <c r="N31" s="1576"/>
      <c r="O31" s="1576"/>
      <c r="P31" s="1576"/>
      <c r="Q31" s="1576"/>
      <c r="R31" s="1576"/>
      <c r="S31" s="1576"/>
      <c r="T31" s="1576"/>
      <c r="U31" s="1576"/>
      <c r="V31" s="1576"/>
    </row>
    <row r="32" spans="1:22" s="32" customFormat="1" ht="21.95" customHeight="1" x14ac:dyDescent="0.2">
      <c r="A32" s="1625" t="s">
        <v>145</v>
      </c>
      <c r="B32" s="1625"/>
      <c r="C32" s="1625"/>
      <c r="D32" s="1625"/>
      <c r="E32" s="1625"/>
      <c r="F32" s="1625"/>
      <c r="G32" s="1625"/>
      <c r="H32" s="1625"/>
      <c r="I32" s="1625"/>
      <c r="J32" s="1625"/>
      <c r="K32" s="1625"/>
      <c r="L32" s="1625"/>
      <c r="M32" s="1625"/>
      <c r="N32" s="1625"/>
      <c r="O32" s="1625"/>
      <c r="P32" s="1625"/>
      <c r="Q32" s="1625"/>
      <c r="R32" s="1625"/>
      <c r="S32" s="1625"/>
      <c r="T32" s="1625"/>
      <c r="U32" s="1625"/>
      <c r="V32" s="1625"/>
    </row>
    <row r="33" spans="1:22" s="32" customFormat="1" ht="21.95" customHeight="1" x14ac:dyDescent="0.2">
      <c r="A33" s="1576"/>
      <c r="B33" s="1576"/>
      <c r="C33" s="1576"/>
      <c r="D33" s="1576"/>
      <c r="E33" s="1576"/>
      <c r="F33" s="1576"/>
      <c r="G33" s="1576"/>
      <c r="H33" s="1576"/>
      <c r="I33" s="1576"/>
      <c r="J33" s="1576"/>
      <c r="K33" s="1576"/>
      <c r="L33" s="1576"/>
      <c r="M33" s="1576"/>
      <c r="N33" s="1576"/>
      <c r="O33" s="1576"/>
      <c r="P33" s="1576"/>
      <c r="Q33" s="1576"/>
      <c r="R33" s="1576"/>
      <c r="S33" s="1576"/>
      <c r="T33" s="1576"/>
      <c r="U33" s="1576"/>
      <c r="V33" s="1576"/>
    </row>
    <row r="34" spans="1:22" s="32" customFormat="1" ht="21.95" customHeight="1" x14ac:dyDescent="0.2">
      <c r="A34" s="1576"/>
      <c r="B34" s="1576"/>
      <c r="C34" s="1576"/>
      <c r="D34" s="1576"/>
      <c r="E34" s="1576"/>
      <c r="F34" s="1576"/>
      <c r="G34" s="1576"/>
      <c r="H34" s="1576"/>
      <c r="I34" s="1576"/>
      <c r="J34" s="1576"/>
      <c r="K34" s="1576"/>
      <c r="L34" s="1576"/>
      <c r="M34" s="1576"/>
      <c r="N34" s="1576"/>
      <c r="O34" s="1576"/>
      <c r="P34" s="1576"/>
      <c r="Q34" s="1576"/>
      <c r="R34" s="1576"/>
      <c r="S34" s="1576"/>
      <c r="T34" s="1576"/>
      <c r="U34" s="1576"/>
      <c r="V34" s="1576"/>
    </row>
    <row r="35" spans="1:22" s="32" customFormat="1" ht="21.95" customHeight="1" x14ac:dyDescent="0.2">
      <c r="A35" s="1559"/>
      <c r="B35" s="1559"/>
      <c r="C35" s="1576"/>
      <c r="D35" s="1576"/>
      <c r="E35" s="1576"/>
      <c r="F35" s="1576"/>
      <c r="G35" s="1559"/>
      <c r="H35" s="1559"/>
      <c r="I35" s="1576"/>
      <c r="J35" s="1576"/>
      <c r="K35" s="1576"/>
      <c r="L35" s="1576"/>
      <c r="M35" s="1576"/>
      <c r="N35" s="1576"/>
      <c r="O35" s="1576"/>
      <c r="P35" s="1576"/>
      <c r="Q35" s="1576"/>
      <c r="R35" s="1576"/>
      <c r="S35" s="1576"/>
      <c r="T35" s="1559"/>
      <c r="U35" s="1559"/>
      <c r="V35" s="1559"/>
    </row>
    <row r="36" spans="1:22" x14ac:dyDescent="0.2">
      <c r="A36" s="1172"/>
      <c r="B36" s="1172"/>
      <c r="C36" s="1172" t="s">
        <v>146</v>
      </c>
      <c r="D36" s="1172"/>
      <c r="E36" s="1172"/>
      <c r="F36" s="1172"/>
      <c r="G36" s="1172"/>
      <c r="H36" s="1172"/>
      <c r="I36" s="1172" t="s">
        <v>147</v>
      </c>
      <c r="J36" s="1172"/>
      <c r="K36" s="1172"/>
      <c r="L36" s="1172"/>
      <c r="M36" s="1172"/>
      <c r="N36" s="1172"/>
      <c r="O36" s="1172"/>
      <c r="P36" s="1172"/>
      <c r="Q36" s="1172"/>
      <c r="R36" s="1172"/>
      <c r="S36" s="1172"/>
      <c r="T36" s="1172"/>
      <c r="U36" s="240"/>
    </row>
  </sheetData>
  <mergeCells count="85">
    <mergeCell ref="A1:V1"/>
    <mergeCell ref="A2:V2"/>
    <mergeCell ref="A3:V3"/>
    <mergeCell ref="A5:G5"/>
    <mergeCell ref="A8:V8"/>
    <mergeCell ref="A9:G9"/>
    <mergeCell ref="H9:V9"/>
    <mergeCell ref="A4:V4"/>
    <mergeCell ref="H5:V5"/>
    <mergeCell ref="B10:E10"/>
    <mergeCell ref="F10:G10"/>
    <mergeCell ref="I10:Q10"/>
    <mergeCell ref="S10:V10"/>
    <mergeCell ref="A6:V6"/>
    <mergeCell ref="A7:B7"/>
    <mergeCell ref="C7:E7"/>
    <mergeCell ref="F7:G7"/>
    <mergeCell ref="H7:I7"/>
    <mergeCell ref="J7:P7"/>
    <mergeCell ref="Q7:V7"/>
    <mergeCell ref="B13:E13"/>
    <mergeCell ref="F13:G13"/>
    <mergeCell ref="I13:Q13"/>
    <mergeCell ref="S13:V13"/>
    <mergeCell ref="B14:V14"/>
    <mergeCell ref="B11:E11"/>
    <mergeCell ref="F11:G11"/>
    <mergeCell ref="I11:Q11"/>
    <mergeCell ref="S11:V11"/>
    <mergeCell ref="B12:E12"/>
    <mergeCell ref="F12:G12"/>
    <mergeCell ref="I12:Q12"/>
    <mergeCell ref="S12:V12"/>
    <mergeCell ref="B17:C17"/>
    <mergeCell ref="E17:F17"/>
    <mergeCell ref="B18:C18"/>
    <mergeCell ref="E18:F18"/>
    <mergeCell ref="M15:N15"/>
    <mergeCell ref="O15:P15"/>
    <mergeCell ref="Q15:S15"/>
    <mergeCell ref="T15:V15"/>
    <mergeCell ref="B16:C16"/>
    <mergeCell ref="E16:F16"/>
    <mergeCell ref="A15:C15"/>
    <mergeCell ref="D15:F15"/>
    <mergeCell ref="G15:H15"/>
    <mergeCell ref="I15:J15"/>
    <mergeCell ref="K15:L15"/>
    <mergeCell ref="B23:C23"/>
    <mergeCell ref="E23:F23"/>
    <mergeCell ref="B24:C24"/>
    <mergeCell ref="E24:F24"/>
    <mergeCell ref="B21:C21"/>
    <mergeCell ref="E21:F21"/>
    <mergeCell ref="B22:C22"/>
    <mergeCell ref="E22:F22"/>
    <mergeCell ref="B19:C19"/>
    <mergeCell ref="E19:F19"/>
    <mergeCell ref="B20:C20"/>
    <mergeCell ref="E20:F20"/>
    <mergeCell ref="A30:V30"/>
    <mergeCell ref="A25:P25"/>
    <mergeCell ref="A26:V26"/>
    <mergeCell ref="A27:B27"/>
    <mergeCell ref="C27:D27"/>
    <mergeCell ref="E27:F27"/>
    <mergeCell ref="H27:V27"/>
    <mergeCell ref="A28:B28"/>
    <mergeCell ref="C28:D28"/>
    <mergeCell ref="E28:F28"/>
    <mergeCell ref="H28:V28"/>
    <mergeCell ref="A29:V29"/>
    <mergeCell ref="C36:F36"/>
    <mergeCell ref="G36:H36"/>
    <mergeCell ref="I36:T36"/>
    <mergeCell ref="A36:B36"/>
    <mergeCell ref="A31:V31"/>
    <mergeCell ref="A32:V32"/>
    <mergeCell ref="A33:V33"/>
    <mergeCell ref="A34:V34"/>
    <mergeCell ref="A35:B35"/>
    <mergeCell ref="C35:F35"/>
    <mergeCell ref="G35:H35"/>
    <mergeCell ref="I35:S35"/>
    <mergeCell ref="T35:V35"/>
  </mergeCells>
  <hyperlinks>
    <hyperlink ref="A34" r:id="rId1" display="winfriedlehmann@t-online.de " xr:uid="{7E9B22D6-2526-4133-BC40-1E24FDE24A50}"/>
  </hyperlinks>
  <printOptions horizontalCentered="1"/>
  <pageMargins left="0.39370078740157483" right="0.19685039370078741" top="0.39370078740157483" bottom="0.19685039370078741" header="0.31496062992125984" footer="0.31496062992125984"/>
  <pageSetup paperSize="9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3"/>
  <dimension ref="A1:S155"/>
  <sheetViews>
    <sheetView workbookViewId="0">
      <selection activeCell="A110" sqref="A110:E110"/>
    </sheetView>
  </sheetViews>
  <sheetFormatPr baseColWidth="10" defaultRowHeight="12.75" x14ac:dyDescent="0.2"/>
  <cols>
    <col min="1" max="1" width="4.1640625" style="31" customWidth="1"/>
    <col min="2" max="2" width="17.83203125" style="31" customWidth="1"/>
    <col min="3" max="3" width="4.33203125" style="31" customWidth="1"/>
    <col min="4" max="4" width="8.83203125" style="31" customWidth="1"/>
    <col min="5" max="5" width="8.1640625" style="31" customWidth="1"/>
    <col min="6" max="7" width="5.33203125" style="31" customWidth="1"/>
    <col min="8" max="19" width="4.1640625" style="31" customWidth="1"/>
    <col min="20" max="256" width="12" style="31"/>
    <col min="257" max="257" width="4.1640625" style="31" customWidth="1"/>
    <col min="258" max="258" width="19.5" style="31" customWidth="1"/>
    <col min="259" max="259" width="4.33203125" style="31" customWidth="1"/>
    <col min="260" max="261" width="10.1640625" style="31" customWidth="1"/>
    <col min="262" max="275" width="4.1640625" style="31" customWidth="1"/>
    <col min="276" max="512" width="12" style="31"/>
    <col min="513" max="513" width="4.1640625" style="31" customWidth="1"/>
    <col min="514" max="514" width="19.5" style="31" customWidth="1"/>
    <col min="515" max="515" width="4.33203125" style="31" customWidth="1"/>
    <col min="516" max="517" width="10.1640625" style="31" customWidth="1"/>
    <col min="518" max="531" width="4.1640625" style="31" customWidth="1"/>
    <col min="532" max="768" width="12" style="31"/>
    <col min="769" max="769" width="4.1640625" style="31" customWidth="1"/>
    <col min="770" max="770" width="19.5" style="31" customWidth="1"/>
    <col min="771" max="771" width="4.33203125" style="31" customWidth="1"/>
    <col min="772" max="773" width="10.1640625" style="31" customWidth="1"/>
    <col min="774" max="787" width="4.1640625" style="31" customWidth="1"/>
    <col min="788" max="1024" width="12" style="31"/>
    <col min="1025" max="1025" width="4.1640625" style="31" customWidth="1"/>
    <col min="1026" max="1026" width="19.5" style="31" customWidth="1"/>
    <col min="1027" max="1027" width="4.33203125" style="31" customWidth="1"/>
    <col min="1028" max="1029" width="10.1640625" style="31" customWidth="1"/>
    <col min="1030" max="1043" width="4.1640625" style="31" customWidth="1"/>
    <col min="1044" max="1280" width="12" style="31"/>
    <col min="1281" max="1281" width="4.1640625" style="31" customWidth="1"/>
    <col min="1282" max="1282" width="19.5" style="31" customWidth="1"/>
    <col min="1283" max="1283" width="4.33203125" style="31" customWidth="1"/>
    <col min="1284" max="1285" width="10.1640625" style="31" customWidth="1"/>
    <col min="1286" max="1299" width="4.1640625" style="31" customWidth="1"/>
    <col min="1300" max="1536" width="12" style="31"/>
    <col min="1537" max="1537" width="4.1640625" style="31" customWidth="1"/>
    <col min="1538" max="1538" width="19.5" style="31" customWidth="1"/>
    <col min="1539" max="1539" width="4.33203125" style="31" customWidth="1"/>
    <col min="1540" max="1541" width="10.1640625" style="31" customWidth="1"/>
    <col min="1542" max="1555" width="4.1640625" style="31" customWidth="1"/>
    <col min="1556" max="1792" width="12" style="31"/>
    <col min="1793" max="1793" width="4.1640625" style="31" customWidth="1"/>
    <col min="1794" max="1794" width="19.5" style="31" customWidth="1"/>
    <col min="1795" max="1795" width="4.33203125" style="31" customWidth="1"/>
    <col min="1796" max="1797" width="10.1640625" style="31" customWidth="1"/>
    <col min="1798" max="1811" width="4.1640625" style="31" customWidth="1"/>
    <col min="1812" max="2048" width="12" style="31"/>
    <col min="2049" max="2049" width="4.1640625" style="31" customWidth="1"/>
    <col min="2050" max="2050" width="19.5" style="31" customWidth="1"/>
    <col min="2051" max="2051" width="4.33203125" style="31" customWidth="1"/>
    <col min="2052" max="2053" width="10.1640625" style="31" customWidth="1"/>
    <col min="2054" max="2067" width="4.1640625" style="31" customWidth="1"/>
    <col min="2068" max="2304" width="12" style="31"/>
    <col min="2305" max="2305" width="4.1640625" style="31" customWidth="1"/>
    <col min="2306" max="2306" width="19.5" style="31" customWidth="1"/>
    <col min="2307" max="2307" width="4.33203125" style="31" customWidth="1"/>
    <col min="2308" max="2309" width="10.1640625" style="31" customWidth="1"/>
    <col min="2310" max="2323" width="4.1640625" style="31" customWidth="1"/>
    <col min="2324" max="2560" width="12" style="31"/>
    <col min="2561" max="2561" width="4.1640625" style="31" customWidth="1"/>
    <col min="2562" max="2562" width="19.5" style="31" customWidth="1"/>
    <col min="2563" max="2563" width="4.33203125" style="31" customWidth="1"/>
    <col min="2564" max="2565" width="10.1640625" style="31" customWidth="1"/>
    <col min="2566" max="2579" width="4.1640625" style="31" customWidth="1"/>
    <col min="2580" max="2816" width="12" style="31"/>
    <col min="2817" max="2817" width="4.1640625" style="31" customWidth="1"/>
    <col min="2818" max="2818" width="19.5" style="31" customWidth="1"/>
    <col min="2819" max="2819" width="4.33203125" style="31" customWidth="1"/>
    <col min="2820" max="2821" width="10.1640625" style="31" customWidth="1"/>
    <col min="2822" max="2835" width="4.1640625" style="31" customWidth="1"/>
    <col min="2836" max="3072" width="12" style="31"/>
    <col min="3073" max="3073" width="4.1640625" style="31" customWidth="1"/>
    <col min="3074" max="3074" width="19.5" style="31" customWidth="1"/>
    <col min="3075" max="3075" width="4.33203125" style="31" customWidth="1"/>
    <col min="3076" max="3077" width="10.1640625" style="31" customWidth="1"/>
    <col min="3078" max="3091" width="4.1640625" style="31" customWidth="1"/>
    <col min="3092" max="3328" width="12" style="31"/>
    <col min="3329" max="3329" width="4.1640625" style="31" customWidth="1"/>
    <col min="3330" max="3330" width="19.5" style="31" customWidth="1"/>
    <col min="3331" max="3331" width="4.33203125" style="31" customWidth="1"/>
    <col min="3332" max="3333" width="10.1640625" style="31" customWidth="1"/>
    <col min="3334" max="3347" width="4.1640625" style="31" customWidth="1"/>
    <col min="3348" max="3584" width="12" style="31"/>
    <col min="3585" max="3585" width="4.1640625" style="31" customWidth="1"/>
    <col min="3586" max="3586" width="19.5" style="31" customWidth="1"/>
    <col min="3587" max="3587" width="4.33203125" style="31" customWidth="1"/>
    <col min="3588" max="3589" width="10.1640625" style="31" customWidth="1"/>
    <col min="3590" max="3603" width="4.1640625" style="31" customWidth="1"/>
    <col min="3604" max="3840" width="12" style="31"/>
    <col min="3841" max="3841" width="4.1640625" style="31" customWidth="1"/>
    <col min="3842" max="3842" width="19.5" style="31" customWidth="1"/>
    <col min="3843" max="3843" width="4.33203125" style="31" customWidth="1"/>
    <col min="3844" max="3845" width="10.1640625" style="31" customWidth="1"/>
    <col min="3846" max="3859" width="4.1640625" style="31" customWidth="1"/>
    <col min="3860" max="4096" width="12" style="31"/>
    <col min="4097" max="4097" width="4.1640625" style="31" customWidth="1"/>
    <col min="4098" max="4098" width="19.5" style="31" customWidth="1"/>
    <col min="4099" max="4099" width="4.33203125" style="31" customWidth="1"/>
    <col min="4100" max="4101" width="10.1640625" style="31" customWidth="1"/>
    <col min="4102" max="4115" width="4.1640625" style="31" customWidth="1"/>
    <col min="4116" max="4352" width="12" style="31"/>
    <col min="4353" max="4353" width="4.1640625" style="31" customWidth="1"/>
    <col min="4354" max="4354" width="19.5" style="31" customWidth="1"/>
    <col min="4355" max="4355" width="4.33203125" style="31" customWidth="1"/>
    <col min="4356" max="4357" width="10.1640625" style="31" customWidth="1"/>
    <col min="4358" max="4371" width="4.1640625" style="31" customWidth="1"/>
    <col min="4372" max="4608" width="12" style="31"/>
    <col min="4609" max="4609" width="4.1640625" style="31" customWidth="1"/>
    <col min="4610" max="4610" width="19.5" style="31" customWidth="1"/>
    <col min="4611" max="4611" width="4.33203125" style="31" customWidth="1"/>
    <col min="4612" max="4613" width="10.1640625" style="31" customWidth="1"/>
    <col min="4614" max="4627" width="4.1640625" style="31" customWidth="1"/>
    <col min="4628" max="4864" width="12" style="31"/>
    <col min="4865" max="4865" width="4.1640625" style="31" customWidth="1"/>
    <col min="4866" max="4866" width="19.5" style="31" customWidth="1"/>
    <col min="4867" max="4867" width="4.33203125" style="31" customWidth="1"/>
    <col min="4868" max="4869" width="10.1640625" style="31" customWidth="1"/>
    <col min="4870" max="4883" width="4.1640625" style="31" customWidth="1"/>
    <col min="4884" max="5120" width="12" style="31"/>
    <col min="5121" max="5121" width="4.1640625" style="31" customWidth="1"/>
    <col min="5122" max="5122" width="19.5" style="31" customWidth="1"/>
    <col min="5123" max="5123" width="4.33203125" style="31" customWidth="1"/>
    <col min="5124" max="5125" width="10.1640625" style="31" customWidth="1"/>
    <col min="5126" max="5139" width="4.1640625" style="31" customWidth="1"/>
    <col min="5140" max="5376" width="12" style="31"/>
    <col min="5377" max="5377" width="4.1640625" style="31" customWidth="1"/>
    <col min="5378" max="5378" width="19.5" style="31" customWidth="1"/>
    <col min="5379" max="5379" width="4.33203125" style="31" customWidth="1"/>
    <col min="5380" max="5381" width="10.1640625" style="31" customWidth="1"/>
    <col min="5382" max="5395" width="4.1640625" style="31" customWidth="1"/>
    <col min="5396" max="5632" width="12" style="31"/>
    <col min="5633" max="5633" width="4.1640625" style="31" customWidth="1"/>
    <col min="5634" max="5634" width="19.5" style="31" customWidth="1"/>
    <col min="5635" max="5635" width="4.33203125" style="31" customWidth="1"/>
    <col min="5636" max="5637" width="10.1640625" style="31" customWidth="1"/>
    <col min="5638" max="5651" width="4.1640625" style="31" customWidth="1"/>
    <col min="5652" max="5888" width="12" style="31"/>
    <col min="5889" max="5889" width="4.1640625" style="31" customWidth="1"/>
    <col min="5890" max="5890" width="19.5" style="31" customWidth="1"/>
    <col min="5891" max="5891" width="4.33203125" style="31" customWidth="1"/>
    <col min="5892" max="5893" width="10.1640625" style="31" customWidth="1"/>
    <col min="5894" max="5907" width="4.1640625" style="31" customWidth="1"/>
    <col min="5908" max="6144" width="12" style="31"/>
    <col min="6145" max="6145" width="4.1640625" style="31" customWidth="1"/>
    <col min="6146" max="6146" width="19.5" style="31" customWidth="1"/>
    <col min="6147" max="6147" width="4.33203125" style="31" customWidth="1"/>
    <col min="6148" max="6149" width="10.1640625" style="31" customWidth="1"/>
    <col min="6150" max="6163" width="4.1640625" style="31" customWidth="1"/>
    <col min="6164" max="6400" width="12" style="31"/>
    <col min="6401" max="6401" width="4.1640625" style="31" customWidth="1"/>
    <col min="6402" max="6402" width="19.5" style="31" customWidth="1"/>
    <col min="6403" max="6403" width="4.33203125" style="31" customWidth="1"/>
    <col min="6404" max="6405" width="10.1640625" style="31" customWidth="1"/>
    <col min="6406" max="6419" width="4.1640625" style="31" customWidth="1"/>
    <col min="6420" max="6656" width="12" style="31"/>
    <col min="6657" max="6657" width="4.1640625" style="31" customWidth="1"/>
    <col min="6658" max="6658" width="19.5" style="31" customWidth="1"/>
    <col min="6659" max="6659" width="4.33203125" style="31" customWidth="1"/>
    <col min="6660" max="6661" width="10.1640625" style="31" customWidth="1"/>
    <col min="6662" max="6675" width="4.1640625" style="31" customWidth="1"/>
    <col min="6676" max="6912" width="12" style="31"/>
    <col min="6913" max="6913" width="4.1640625" style="31" customWidth="1"/>
    <col min="6914" max="6914" width="19.5" style="31" customWidth="1"/>
    <col min="6915" max="6915" width="4.33203125" style="31" customWidth="1"/>
    <col min="6916" max="6917" width="10.1640625" style="31" customWidth="1"/>
    <col min="6918" max="6931" width="4.1640625" style="31" customWidth="1"/>
    <col min="6932" max="7168" width="12" style="31"/>
    <col min="7169" max="7169" width="4.1640625" style="31" customWidth="1"/>
    <col min="7170" max="7170" width="19.5" style="31" customWidth="1"/>
    <col min="7171" max="7171" width="4.33203125" style="31" customWidth="1"/>
    <col min="7172" max="7173" width="10.1640625" style="31" customWidth="1"/>
    <col min="7174" max="7187" width="4.1640625" style="31" customWidth="1"/>
    <col min="7188" max="7424" width="12" style="31"/>
    <col min="7425" max="7425" width="4.1640625" style="31" customWidth="1"/>
    <col min="7426" max="7426" width="19.5" style="31" customWidth="1"/>
    <col min="7427" max="7427" width="4.33203125" style="31" customWidth="1"/>
    <col min="7428" max="7429" width="10.1640625" style="31" customWidth="1"/>
    <col min="7430" max="7443" width="4.1640625" style="31" customWidth="1"/>
    <col min="7444" max="7680" width="12" style="31"/>
    <col min="7681" max="7681" width="4.1640625" style="31" customWidth="1"/>
    <col min="7682" max="7682" width="19.5" style="31" customWidth="1"/>
    <col min="7683" max="7683" width="4.33203125" style="31" customWidth="1"/>
    <col min="7684" max="7685" width="10.1640625" style="31" customWidth="1"/>
    <col min="7686" max="7699" width="4.1640625" style="31" customWidth="1"/>
    <col min="7700" max="7936" width="12" style="31"/>
    <col min="7937" max="7937" width="4.1640625" style="31" customWidth="1"/>
    <col min="7938" max="7938" width="19.5" style="31" customWidth="1"/>
    <col min="7939" max="7939" width="4.33203125" style="31" customWidth="1"/>
    <col min="7940" max="7941" width="10.1640625" style="31" customWidth="1"/>
    <col min="7942" max="7955" width="4.1640625" style="31" customWidth="1"/>
    <col min="7956" max="8192" width="12" style="31"/>
    <col min="8193" max="8193" width="4.1640625" style="31" customWidth="1"/>
    <col min="8194" max="8194" width="19.5" style="31" customWidth="1"/>
    <col min="8195" max="8195" width="4.33203125" style="31" customWidth="1"/>
    <col min="8196" max="8197" width="10.1640625" style="31" customWidth="1"/>
    <col min="8198" max="8211" width="4.1640625" style="31" customWidth="1"/>
    <col min="8212" max="8448" width="12" style="31"/>
    <col min="8449" max="8449" width="4.1640625" style="31" customWidth="1"/>
    <col min="8450" max="8450" width="19.5" style="31" customWidth="1"/>
    <col min="8451" max="8451" width="4.33203125" style="31" customWidth="1"/>
    <col min="8452" max="8453" width="10.1640625" style="31" customWidth="1"/>
    <col min="8454" max="8467" width="4.1640625" style="31" customWidth="1"/>
    <col min="8468" max="8704" width="12" style="31"/>
    <col min="8705" max="8705" width="4.1640625" style="31" customWidth="1"/>
    <col min="8706" max="8706" width="19.5" style="31" customWidth="1"/>
    <col min="8707" max="8707" width="4.33203125" style="31" customWidth="1"/>
    <col min="8708" max="8709" width="10.1640625" style="31" customWidth="1"/>
    <col min="8710" max="8723" width="4.1640625" style="31" customWidth="1"/>
    <col min="8724" max="8960" width="12" style="31"/>
    <col min="8961" max="8961" width="4.1640625" style="31" customWidth="1"/>
    <col min="8962" max="8962" width="19.5" style="31" customWidth="1"/>
    <col min="8963" max="8963" width="4.33203125" style="31" customWidth="1"/>
    <col min="8964" max="8965" width="10.1640625" style="31" customWidth="1"/>
    <col min="8966" max="8979" width="4.1640625" style="31" customWidth="1"/>
    <col min="8980" max="9216" width="12" style="31"/>
    <col min="9217" max="9217" width="4.1640625" style="31" customWidth="1"/>
    <col min="9218" max="9218" width="19.5" style="31" customWidth="1"/>
    <col min="9219" max="9219" width="4.33203125" style="31" customWidth="1"/>
    <col min="9220" max="9221" width="10.1640625" style="31" customWidth="1"/>
    <col min="9222" max="9235" width="4.1640625" style="31" customWidth="1"/>
    <col min="9236" max="9472" width="12" style="31"/>
    <col min="9473" max="9473" width="4.1640625" style="31" customWidth="1"/>
    <col min="9474" max="9474" width="19.5" style="31" customWidth="1"/>
    <col min="9475" max="9475" width="4.33203125" style="31" customWidth="1"/>
    <col min="9476" max="9477" width="10.1640625" style="31" customWidth="1"/>
    <col min="9478" max="9491" width="4.1640625" style="31" customWidth="1"/>
    <col min="9492" max="9728" width="12" style="31"/>
    <col min="9729" max="9729" width="4.1640625" style="31" customWidth="1"/>
    <col min="9730" max="9730" width="19.5" style="31" customWidth="1"/>
    <col min="9731" max="9731" width="4.33203125" style="31" customWidth="1"/>
    <col min="9732" max="9733" width="10.1640625" style="31" customWidth="1"/>
    <col min="9734" max="9747" width="4.1640625" style="31" customWidth="1"/>
    <col min="9748" max="9984" width="12" style="31"/>
    <col min="9985" max="9985" width="4.1640625" style="31" customWidth="1"/>
    <col min="9986" max="9986" width="19.5" style="31" customWidth="1"/>
    <col min="9987" max="9987" width="4.33203125" style="31" customWidth="1"/>
    <col min="9988" max="9989" width="10.1640625" style="31" customWidth="1"/>
    <col min="9990" max="10003" width="4.1640625" style="31" customWidth="1"/>
    <col min="10004" max="10240" width="12" style="31"/>
    <col min="10241" max="10241" width="4.1640625" style="31" customWidth="1"/>
    <col min="10242" max="10242" width="19.5" style="31" customWidth="1"/>
    <col min="10243" max="10243" width="4.33203125" style="31" customWidth="1"/>
    <col min="10244" max="10245" width="10.1640625" style="31" customWidth="1"/>
    <col min="10246" max="10259" width="4.1640625" style="31" customWidth="1"/>
    <col min="10260" max="10496" width="12" style="31"/>
    <col min="10497" max="10497" width="4.1640625" style="31" customWidth="1"/>
    <col min="10498" max="10498" width="19.5" style="31" customWidth="1"/>
    <col min="10499" max="10499" width="4.33203125" style="31" customWidth="1"/>
    <col min="10500" max="10501" width="10.1640625" style="31" customWidth="1"/>
    <col min="10502" max="10515" width="4.1640625" style="31" customWidth="1"/>
    <col min="10516" max="10752" width="12" style="31"/>
    <col min="10753" max="10753" width="4.1640625" style="31" customWidth="1"/>
    <col min="10754" max="10754" width="19.5" style="31" customWidth="1"/>
    <col min="10755" max="10755" width="4.33203125" style="31" customWidth="1"/>
    <col min="10756" max="10757" width="10.1640625" style="31" customWidth="1"/>
    <col min="10758" max="10771" width="4.1640625" style="31" customWidth="1"/>
    <col min="10772" max="11008" width="12" style="31"/>
    <col min="11009" max="11009" width="4.1640625" style="31" customWidth="1"/>
    <col min="11010" max="11010" width="19.5" style="31" customWidth="1"/>
    <col min="11011" max="11011" width="4.33203125" style="31" customWidth="1"/>
    <col min="11012" max="11013" width="10.1640625" style="31" customWidth="1"/>
    <col min="11014" max="11027" width="4.1640625" style="31" customWidth="1"/>
    <col min="11028" max="11264" width="12" style="31"/>
    <col min="11265" max="11265" width="4.1640625" style="31" customWidth="1"/>
    <col min="11266" max="11266" width="19.5" style="31" customWidth="1"/>
    <col min="11267" max="11267" width="4.33203125" style="31" customWidth="1"/>
    <col min="11268" max="11269" width="10.1640625" style="31" customWidth="1"/>
    <col min="11270" max="11283" width="4.1640625" style="31" customWidth="1"/>
    <col min="11284" max="11520" width="12" style="31"/>
    <col min="11521" max="11521" width="4.1640625" style="31" customWidth="1"/>
    <col min="11522" max="11522" width="19.5" style="31" customWidth="1"/>
    <col min="11523" max="11523" width="4.33203125" style="31" customWidth="1"/>
    <col min="11524" max="11525" width="10.1640625" style="31" customWidth="1"/>
    <col min="11526" max="11539" width="4.1640625" style="31" customWidth="1"/>
    <col min="11540" max="11776" width="12" style="31"/>
    <col min="11777" max="11777" width="4.1640625" style="31" customWidth="1"/>
    <col min="11778" max="11778" width="19.5" style="31" customWidth="1"/>
    <col min="11779" max="11779" width="4.33203125" style="31" customWidth="1"/>
    <col min="11780" max="11781" width="10.1640625" style="31" customWidth="1"/>
    <col min="11782" max="11795" width="4.1640625" style="31" customWidth="1"/>
    <col min="11796" max="12032" width="12" style="31"/>
    <col min="12033" max="12033" width="4.1640625" style="31" customWidth="1"/>
    <col min="12034" max="12034" width="19.5" style="31" customWidth="1"/>
    <col min="12035" max="12035" width="4.33203125" style="31" customWidth="1"/>
    <col min="12036" max="12037" width="10.1640625" style="31" customWidth="1"/>
    <col min="12038" max="12051" width="4.1640625" style="31" customWidth="1"/>
    <col min="12052" max="12288" width="12" style="31"/>
    <col min="12289" max="12289" width="4.1640625" style="31" customWidth="1"/>
    <col min="12290" max="12290" width="19.5" style="31" customWidth="1"/>
    <col min="12291" max="12291" width="4.33203125" style="31" customWidth="1"/>
    <col min="12292" max="12293" width="10.1640625" style="31" customWidth="1"/>
    <col min="12294" max="12307" width="4.1640625" style="31" customWidth="1"/>
    <col min="12308" max="12544" width="12" style="31"/>
    <col min="12545" max="12545" width="4.1640625" style="31" customWidth="1"/>
    <col min="12546" max="12546" width="19.5" style="31" customWidth="1"/>
    <col min="12547" max="12547" width="4.33203125" style="31" customWidth="1"/>
    <col min="12548" max="12549" width="10.1640625" style="31" customWidth="1"/>
    <col min="12550" max="12563" width="4.1640625" style="31" customWidth="1"/>
    <col min="12564" max="12800" width="12" style="31"/>
    <col min="12801" max="12801" width="4.1640625" style="31" customWidth="1"/>
    <col min="12802" max="12802" width="19.5" style="31" customWidth="1"/>
    <col min="12803" max="12803" width="4.33203125" style="31" customWidth="1"/>
    <col min="12804" max="12805" width="10.1640625" style="31" customWidth="1"/>
    <col min="12806" max="12819" width="4.1640625" style="31" customWidth="1"/>
    <col min="12820" max="13056" width="12" style="31"/>
    <col min="13057" max="13057" width="4.1640625" style="31" customWidth="1"/>
    <col min="13058" max="13058" width="19.5" style="31" customWidth="1"/>
    <col min="13059" max="13059" width="4.33203125" style="31" customWidth="1"/>
    <col min="13060" max="13061" width="10.1640625" style="31" customWidth="1"/>
    <col min="13062" max="13075" width="4.1640625" style="31" customWidth="1"/>
    <col min="13076" max="13312" width="12" style="31"/>
    <col min="13313" max="13313" width="4.1640625" style="31" customWidth="1"/>
    <col min="13314" max="13314" width="19.5" style="31" customWidth="1"/>
    <col min="13315" max="13315" width="4.33203125" style="31" customWidth="1"/>
    <col min="13316" max="13317" width="10.1640625" style="31" customWidth="1"/>
    <col min="13318" max="13331" width="4.1640625" style="31" customWidth="1"/>
    <col min="13332" max="13568" width="12" style="31"/>
    <col min="13569" max="13569" width="4.1640625" style="31" customWidth="1"/>
    <col min="13570" max="13570" width="19.5" style="31" customWidth="1"/>
    <col min="13571" max="13571" width="4.33203125" style="31" customWidth="1"/>
    <col min="13572" max="13573" width="10.1640625" style="31" customWidth="1"/>
    <col min="13574" max="13587" width="4.1640625" style="31" customWidth="1"/>
    <col min="13588" max="13824" width="12" style="31"/>
    <col min="13825" max="13825" width="4.1640625" style="31" customWidth="1"/>
    <col min="13826" max="13826" width="19.5" style="31" customWidth="1"/>
    <col min="13827" max="13827" width="4.33203125" style="31" customWidth="1"/>
    <col min="13828" max="13829" width="10.1640625" style="31" customWidth="1"/>
    <col min="13830" max="13843" width="4.1640625" style="31" customWidth="1"/>
    <col min="13844" max="14080" width="12" style="31"/>
    <col min="14081" max="14081" width="4.1640625" style="31" customWidth="1"/>
    <col min="14082" max="14082" width="19.5" style="31" customWidth="1"/>
    <col min="14083" max="14083" width="4.33203125" style="31" customWidth="1"/>
    <col min="14084" max="14085" width="10.1640625" style="31" customWidth="1"/>
    <col min="14086" max="14099" width="4.1640625" style="31" customWidth="1"/>
    <col min="14100" max="14336" width="12" style="31"/>
    <col min="14337" max="14337" width="4.1640625" style="31" customWidth="1"/>
    <col min="14338" max="14338" width="19.5" style="31" customWidth="1"/>
    <col min="14339" max="14339" width="4.33203125" style="31" customWidth="1"/>
    <col min="14340" max="14341" width="10.1640625" style="31" customWidth="1"/>
    <col min="14342" max="14355" width="4.1640625" style="31" customWidth="1"/>
    <col min="14356" max="14592" width="12" style="31"/>
    <col min="14593" max="14593" width="4.1640625" style="31" customWidth="1"/>
    <col min="14594" max="14594" width="19.5" style="31" customWidth="1"/>
    <col min="14595" max="14595" width="4.33203125" style="31" customWidth="1"/>
    <col min="14596" max="14597" width="10.1640625" style="31" customWidth="1"/>
    <col min="14598" max="14611" width="4.1640625" style="31" customWidth="1"/>
    <col min="14612" max="14848" width="12" style="31"/>
    <col min="14849" max="14849" width="4.1640625" style="31" customWidth="1"/>
    <col min="14850" max="14850" width="19.5" style="31" customWidth="1"/>
    <col min="14851" max="14851" width="4.33203125" style="31" customWidth="1"/>
    <col min="14852" max="14853" width="10.1640625" style="31" customWidth="1"/>
    <col min="14854" max="14867" width="4.1640625" style="31" customWidth="1"/>
    <col min="14868" max="15104" width="12" style="31"/>
    <col min="15105" max="15105" width="4.1640625" style="31" customWidth="1"/>
    <col min="15106" max="15106" width="19.5" style="31" customWidth="1"/>
    <col min="15107" max="15107" width="4.33203125" style="31" customWidth="1"/>
    <col min="15108" max="15109" width="10.1640625" style="31" customWidth="1"/>
    <col min="15110" max="15123" width="4.1640625" style="31" customWidth="1"/>
    <col min="15124" max="15360" width="12" style="31"/>
    <col min="15361" max="15361" width="4.1640625" style="31" customWidth="1"/>
    <col min="15362" max="15362" width="19.5" style="31" customWidth="1"/>
    <col min="15363" max="15363" width="4.33203125" style="31" customWidth="1"/>
    <col min="15364" max="15365" width="10.1640625" style="31" customWidth="1"/>
    <col min="15366" max="15379" width="4.1640625" style="31" customWidth="1"/>
    <col min="15380" max="15616" width="12" style="31"/>
    <col min="15617" max="15617" width="4.1640625" style="31" customWidth="1"/>
    <col min="15618" max="15618" width="19.5" style="31" customWidth="1"/>
    <col min="15619" max="15619" width="4.33203125" style="31" customWidth="1"/>
    <col min="15620" max="15621" width="10.1640625" style="31" customWidth="1"/>
    <col min="15622" max="15635" width="4.1640625" style="31" customWidth="1"/>
    <col min="15636" max="15872" width="12" style="31"/>
    <col min="15873" max="15873" width="4.1640625" style="31" customWidth="1"/>
    <col min="15874" max="15874" width="19.5" style="31" customWidth="1"/>
    <col min="15875" max="15875" width="4.33203125" style="31" customWidth="1"/>
    <col min="15876" max="15877" width="10.1640625" style="31" customWidth="1"/>
    <col min="15878" max="15891" width="4.1640625" style="31" customWidth="1"/>
    <col min="15892" max="16128" width="12" style="31"/>
    <col min="16129" max="16129" width="4.1640625" style="31" customWidth="1"/>
    <col min="16130" max="16130" width="19.5" style="31" customWidth="1"/>
    <col min="16131" max="16131" width="4.33203125" style="31" customWidth="1"/>
    <col min="16132" max="16133" width="10.1640625" style="31" customWidth="1"/>
    <col min="16134" max="16147" width="4.1640625" style="31" customWidth="1"/>
    <col min="16148" max="16384" width="12" style="31"/>
  </cols>
  <sheetData>
    <row r="1" spans="1:19" ht="24.95" customHeight="1" x14ac:dyDescent="0.2">
      <c r="A1" s="1673" t="s">
        <v>183</v>
      </c>
      <c r="B1" s="1673"/>
      <c r="C1" s="1673"/>
      <c r="D1" s="1673"/>
      <c r="E1" s="1673"/>
      <c r="F1" s="1673"/>
      <c r="G1" s="1673"/>
      <c r="H1" s="1673"/>
      <c r="I1" s="1673"/>
      <c r="J1" s="1673"/>
      <c r="K1" s="1673"/>
      <c r="L1" s="1673"/>
      <c r="M1" s="1673"/>
      <c r="N1" s="1673"/>
      <c r="O1" s="1673"/>
      <c r="P1" s="1673"/>
      <c r="Q1" s="1673"/>
      <c r="R1" s="1673"/>
      <c r="S1" s="1673"/>
    </row>
    <row r="2" spans="1:19" ht="24.95" customHeight="1" x14ac:dyDescent="0.2">
      <c r="A2" s="1674" t="s">
        <v>237</v>
      </c>
      <c r="B2" s="1674"/>
      <c r="C2" s="1674"/>
      <c r="D2" s="1674"/>
      <c r="E2" s="1674"/>
      <c r="F2" s="1674"/>
      <c r="G2" s="1674"/>
      <c r="H2" s="1674"/>
      <c r="I2" s="1674"/>
      <c r="J2" s="1674"/>
      <c r="K2" s="1674"/>
      <c r="L2" s="1674"/>
      <c r="M2" s="1674"/>
      <c r="N2" s="1674"/>
      <c r="O2" s="1674"/>
      <c r="P2" s="1674"/>
      <c r="Q2" s="1674"/>
      <c r="R2" s="1674"/>
      <c r="S2" s="1674"/>
    </row>
    <row r="3" spans="1:19" ht="12" customHeight="1" x14ac:dyDescent="0.25">
      <c r="A3" s="1615"/>
      <c r="B3" s="1615"/>
      <c r="C3" s="1615"/>
      <c r="D3" s="1615"/>
      <c r="E3" s="1615"/>
      <c r="F3" s="1615"/>
      <c r="G3" s="1615"/>
      <c r="H3" s="1615"/>
      <c r="I3" s="1615"/>
      <c r="J3" s="1615"/>
      <c r="K3" s="1615"/>
      <c r="L3" s="1615"/>
      <c r="M3" s="1615"/>
      <c r="N3" s="1615"/>
      <c r="O3" s="1615"/>
      <c r="P3" s="1615"/>
      <c r="Q3" s="1615"/>
      <c r="R3" s="1615"/>
      <c r="S3" s="1615"/>
    </row>
    <row r="4" spans="1:19" s="32" customFormat="1" ht="30" customHeight="1" x14ac:dyDescent="0.2">
      <c r="A4" s="1675">
        <v>41732</v>
      </c>
      <c r="B4" s="1675"/>
      <c r="C4" s="1675"/>
      <c r="D4" s="1675"/>
      <c r="E4" s="1675"/>
      <c r="F4" s="1675"/>
      <c r="G4" s="1676" t="s">
        <v>231</v>
      </c>
      <c r="H4" s="1676"/>
      <c r="I4" s="1676"/>
      <c r="J4" s="1676"/>
      <c r="K4" s="1676"/>
      <c r="L4" s="1676"/>
      <c r="M4" s="1676"/>
      <c r="N4" s="1676"/>
      <c r="O4" s="1676"/>
      <c r="P4" s="1677" t="s">
        <v>184</v>
      </c>
      <c r="Q4" s="1677"/>
      <c r="R4" s="1677"/>
      <c r="S4" s="1677"/>
    </row>
    <row r="5" spans="1:19" s="32" customFormat="1" ht="12" customHeight="1" x14ac:dyDescent="0.2">
      <c r="A5" s="1670"/>
      <c r="B5" s="1670"/>
      <c r="C5" s="1670"/>
      <c r="D5" s="1670"/>
      <c r="E5" s="1670"/>
      <c r="F5" s="1670"/>
      <c r="G5" s="1670"/>
      <c r="H5" s="1670"/>
      <c r="I5" s="1670"/>
      <c r="J5" s="1670"/>
      <c r="K5" s="1670"/>
      <c r="L5" s="1670"/>
      <c r="M5" s="1670"/>
      <c r="N5" s="1670"/>
      <c r="O5" s="1670"/>
      <c r="P5" s="1670"/>
      <c r="Q5" s="1670"/>
      <c r="R5" s="1670"/>
      <c r="S5" s="1670"/>
    </row>
    <row r="6" spans="1:19" ht="21.95" customHeight="1" x14ac:dyDescent="0.2">
      <c r="A6" s="1671"/>
      <c r="B6" s="1671"/>
      <c r="C6" s="1671"/>
      <c r="D6" s="1671"/>
      <c r="E6" s="1671"/>
      <c r="F6" s="1672" t="s">
        <v>140</v>
      </c>
      <c r="G6" s="1672"/>
      <c r="H6" s="1671"/>
      <c r="I6" s="1671"/>
      <c r="J6" s="1671"/>
      <c r="K6" s="1671"/>
      <c r="L6" s="1671"/>
      <c r="M6" s="1671"/>
      <c r="N6" s="1671"/>
      <c r="O6" s="1671"/>
      <c r="P6" s="1671"/>
      <c r="Q6" s="1671"/>
      <c r="R6" s="1671"/>
      <c r="S6" s="1671"/>
    </row>
    <row r="7" spans="1:19" s="32" customFormat="1" ht="15" customHeight="1" x14ac:dyDescent="0.2">
      <c r="A7" s="1613"/>
      <c r="B7" s="1613"/>
      <c r="C7" s="1613"/>
      <c r="D7" s="1613"/>
      <c r="E7" s="1613"/>
      <c r="F7" s="1613"/>
      <c r="G7" s="1613"/>
      <c r="H7" s="1613"/>
      <c r="I7" s="1613"/>
      <c r="J7" s="1613"/>
      <c r="K7" s="1613"/>
      <c r="L7" s="1613"/>
      <c r="M7" s="1613"/>
      <c r="N7" s="1613"/>
      <c r="O7" s="1613"/>
      <c r="P7" s="1613"/>
      <c r="Q7" s="1613"/>
      <c r="R7" s="1613"/>
      <c r="S7" s="1613"/>
    </row>
    <row r="8" spans="1:19" s="50" customFormat="1" ht="15.95" customHeight="1" x14ac:dyDescent="0.2">
      <c r="A8" s="1561" t="s">
        <v>108</v>
      </c>
      <c r="B8" s="1559"/>
      <c r="C8" s="1559"/>
      <c r="D8" s="1559"/>
      <c r="E8" s="1559"/>
      <c r="F8" s="1559"/>
      <c r="G8" s="1559" t="s">
        <v>109</v>
      </c>
      <c r="H8" s="1559"/>
      <c r="I8" s="1559"/>
      <c r="J8" s="1559"/>
      <c r="K8" s="1559"/>
      <c r="L8" s="1559"/>
      <c r="M8" s="1559"/>
      <c r="N8" s="1559"/>
      <c r="O8" s="1559"/>
      <c r="P8" s="1559"/>
      <c r="Q8" s="1559"/>
      <c r="R8" s="1559"/>
      <c r="S8" s="1564"/>
    </row>
    <row r="9" spans="1:19" s="50" customFormat="1" ht="15.95" hidden="1" customHeight="1" x14ac:dyDescent="0.2">
      <c r="A9" s="53"/>
      <c r="B9" s="1668" t="s">
        <v>110</v>
      </c>
      <c r="C9" s="1150"/>
      <c r="D9" s="1669"/>
      <c r="E9" s="1668">
        <v>1085</v>
      </c>
      <c r="F9" s="1669"/>
      <c r="G9" s="51"/>
      <c r="H9" s="1576"/>
      <c r="I9" s="1576"/>
      <c r="J9" s="1576"/>
      <c r="K9" s="1576"/>
      <c r="L9" s="1576"/>
      <c r="M9" s="1576"/>
      <c r="N9" s="1576"/>
      <c r="O9" s="1576"/>
      <c r="P9" s="1576"/>
      <c r="Q9" s="1576"/>
      <c r="R9" s="1576"/>
      <c r="S9" s="1571"/>
    </row>
    <row r="10" spans="1:19" s="50" customFormat="1" ht="15.95" hidden="1" customHeight="1" x14ac:dyDescent="0.2">
      <c r="A10" s="53"/>
      <c r="B10" s="1668" t="s">
        <v>111</v>
      </c>
      <c r="C10" s="1150"/>
      <c r="D10" s="1669"/>
      <c r="E10" s="1668">
        <v>545</v>
      </c>
      <c r="F10" s="1669"/>
      <c r="G10" s="51"/>
      <c r="H10" s="1576"/>
      <c r="I10" s="1576"/>
      <c r="J10" s="1576"/>
      <c r="K10" s="1576"/>
      <c r="L10" s="1576"/>
      <c r="M10" s="1576"/>
      <c r="N10" s="1576"/>
      <c r="O10" s="1576"/>
      <c r="P10" s="1576"/>
      <c r="Q10" s="1576"/>
      <c r="R10" s="1576"/>
      <c r="S10" s="1571"/>
    </row>
    <row r="11" spans="1:19" s="50" customFormat="1" ht="15.95" hidden="1" customHeight="1" x14ac:dyDescent="0.2">
      <c r="A11" s="53"/>
      <c r="B11" s="1668" t="s">
        <v>112</v>
      </c>
      <c r="C11" s="1150"/>
      <c r="D11" s="1669"/>
      <c r="E11" s="1668">
        <v>1100</v>
      </c>
      <c r="F11" s="1669"/>
      <c r="G11" s="51"/>
      <c r="H11" s="1576"/>
      <c r="I11" s="1576"/>
      <c r="J11" s="1576"/>
      <c r="K11" s="1576"/>
      <c r="L11" s="1576"/>
      <c r="M11" s="1576"/>
      <c r="N11" s="1576"/>
      <c r="O11" s="1576"/>
      <c r="P11" s="1576"/>
      <c r="Q11" s="1576"/>
      <c r="R11" s="1576"/>
      <c r="S11" s="1571"/>
    </row>
    <row r="12" spans="1:19" s="50" customFormat="1" ht="15.95" hidden="1" customHeight="1" x14ac:dyDescent="0.2">
      <c r="A12" s="53"/>
      <c r="B12" s="1668" t="s">
        <v>113</v>
      </c>
      <c r="C12" s="1150"/>
      <c r="D12" s="1669"/>
      <c r="E12" s="1668">
        <v>204</v>
      </c>
      <c r="F12" s="1669"/>
      <c r="G12" s="51"/>
      <c r="H12" s="1576"/>
      <c r="I12" s="1576"/>
      <c r="J12" s="1576"/>
      <c r="K12" s="1576"/>
      <c r="L12" s="1576"/>
      <c r="M12" s="1576"/>
      <c r="N12" s="1576"/>
      <c r="O12" s="1576"/>
      <c r="P12" s="1576"/>
      <c r="Q12" s="1576"/>
      <c r="R12" s="1576"/>
      <c r="S12" s="1571"/>
    </row>
    <row r="13" spans="1:19" s="50" customFormat="1" ht="15.95" hidden="1" customHeight="1" x14ac:dyDescent="0.2">
      <c r="A13" s="53"/>
      <c r="B13" s="1668" t="s">
        <v>114</v>
      </c>
      <c r="C13" s="1150"/>
      <c r="D13" s="1669"/>
      <c r="E13" s="1668">
        <v>1086</v>
      </c>
      <c r="F13" s="1669"/>
      <c r="G13" s="51"/>
      <c r="H13" s="1576"/>
      <c r="I13" s="1576"/>
      <c r="J13" s="1576"/>
      <c r="K13" s="1576"/>
      <c r="L13" s="1576"/>
      <c r="M13" s="1576"/>
      <c r="N13" s="1576"/>
      <c r="O13" s="1576"/>
      <c r="P13" s="1576"/>
      <c r="Q13" s="1576"/>
      <c r="R13" s="1576"/>
      <c r="S13" s="1571"/>
    </row>
    <row r="14" spans="1:19" s="50" customFormat="1" ht="15.95" hidden="1" customHeight="1" x14ac:dyDescent="0.2">
      <c r="A14" s="53"/>
      <c r="B14" s="1668" t="s">
        <v>115</v>
      </c>
      <c r="C14" s="1150"/>
      <c r="D14" s="1669"/>
      <c r="E14" s="1668">
        <v>216</v>
      </c>
      <c r="F14" s="1669"/>
      <c r="G14" s="51"/>
      <c r="H14" s="1576"/>
      <c r="I14" s="1576"/>
      <c r="J14" s="1576"/>
      <c r="K14" s="1576"/>
      <c r="L14" s="1576"/>
      <c r="M14" s="1576"/>
      <c r="N14" s="1576"/>
      <c r="O14" s="1576"/>
      <c r="P14" s="1576"/>
      <c r="Q14" s="1576"/>
      <c r="R14" s="1576"/>
      <c r="S14" s="1571"/>
    </row>
    <row r="15" spans="1:19" s="50" customFormat="1" ht="15.95" hidden="1" customHeight="1" x14ac:dyDescent="0.2">
      <c r="A15" s="53"/>
      <c r="B15" s="1668" t="s">
        <v>116</v>
      </c>
      <c r="C15" s="1150"/>
      <c r="D15" s="1669"/>
      <c r="E15" s="1668">
        <v>953</v>
      </c>
      <c r="F15" s="1669"/>
      <c r="G15" s="51"/>
      <c r="H15" s="1576"/>
      <c r="I15" s="1576"/>
      <c r="J15" s="1576"/>
      <c r="K15" s="1576"/>
      <c r="L15" s="1576"/>
      <c r="M15" s="1576"/>
      <c r="N15" s="1576"/>
      <c r="O15" s="1576"/>
      <c r="P15" s="1576"/>
      <c r="Q15" s="1576"/>
      <c r="R15" s="1576"/>
      <c r="S15" s="1571"/>
    </row>
    <row r="16" spans="1:19" s="50" customFormat="1" ht="15.95" hidden="1" customHeight="1" x14ac:dyDescent="0.2">
      <c r="A16" s="53"/>
      <c r="B16" s="1668" t="s">
        <v>117</v>
      </c>
      <c r="C16" s="1150"/>
      <c r="D16" s="1669"/>
      <c r="E16" s="1668">
        <v>80</v>
      </c>
      <c r="F16" s="1669"/>
      <c r="G16" s="51"/>
      <c r="H16" s="1576"/>
      <c r="I16" s="1576"/>
      <c r="J16" s="1576"/>
      <c r="K16" s="1576"/>
      <c r="L16" s="1576"/>
      <c r="M16" s="1576"/>
      <c r="N16" s="1576"/>
      <c r="O16" s="1576"/>
      <c r="P16" s="1576"/>
      <c r="Q16" s="1576"/>
      <c r="R16" s="1576"/>
      <c r="S16" s="1571"/>
    </row>
    <row r="17" spans="1:19" s="50" customFormat="1" ht="15.95" hidden="1" customHeight="1" x14ac:dyDescent="0.2">
      <c r="A17" s="53"/>
      <c r="B17" s="1668" t="s">
        <v>118</v>
      </c>
      <c r="C17" s="1150"/>
      <c r="D17" s="1669"/>
      <c r="E17" s="1668">
        <v>103</v>
      </c>
      <c r="F17" s="1669"/>
      <c r="G17" s="51"/>
      <c r="H17" s="1576"/>
      <c r="I17" s="1576"/>
      <c r="J17" s="1576"/>
      <c r="K17" s="1576"/>
      <c r="L17" s="1576"/>
      <c r="M17" s="1576"/>
      <c r="N17" s="1576"/>
      <c r="O17" s="1576"/>
      <c r="P17" s="1576"/>
      <c r="Q17" s="1576"/>
      <c r="R17" s="1576"/>
      <c r="S17" s="1571"/>
    </row>
    <row r="18" spans="1:19" s="50" customFormat="1" ht="15.95" hidden="1" customHeight="1" x14ac:dyDescent="0.2">
      <c r="A18" s="53"/>
      <c r="B18" s="1668" t="s">
        <v>119</v>
      </c>
      <c r="C18" s="1150"/>
      <c r="D18" s="1669"/>
      <c r="E18" s="1668">
        <v>827</v>
      </c>
      <c r="F18" s="1669"/>
      <c r="G18" s="51"/>
      <c r="H18" s="1576"/>
      <c r="I18" s="1576"/>
      <c r="J18" s="1576"/>
      <c r="K18" s="1576"/>
      <c r="L18" s="1576"/>
      <c r="M18" s="1576"/>
      <c r="N18" s="1576"/>
      <c r="O18" s="1576"/>
      <c r="P18" s="1576"/>
      <c r="Q18" s="1576"/>
      <c r="R18" s="1576"/>
      <c r="S18" s="1571"/>
    </row>
    <row r="19" spans="1:19" s="50" customFormat="1" ht="15.95" hidden="1" customHeight="1" x14ac:dyDescent="0.2">
      <c r="A19" s="53"/>
      <c r="B19" s="1668" t="s">
        <v>120</v>
      </c>
      <c r="C19" s="1150"/>
      <c r="D19" s="1669"/>
      <c r="E19" s="1668">
        <v>792</v>
      </c>
      <c r="F19" s="1669"/>
      <c r="G19" s="51"/>
      <c r="H19" s="1576"/>
      <c r="I19" s="1576"/>
      <c r="J19" s="1576"/>
      <c r="K19" s="1576"/>
      <c r="L19" s="1576"/>
      <c r="M19" s="1576"/>
      <c r="N19" s="1576"/>
      <c r="O19" s="1576"/>
      <c r="P19" s="1576"/>
      <c r="Q19" s="1576"/>
      <c r="R19" s="1576"/>
      <c r="S19" s="1571"/>
    </row>
    <row r="20" spans="1:19" s="50" customFormat="1" ht="15.95" hidden="1" customHeight="1" x14ac:dyDescent="0.2">
      <c r="A20" s="53"/>
      <c r="B20" s="1668" t="s">
        <v>121</v>
      </c>
      <c r="C20" s="1150"/>
      <c r="D20" s="1669"/>
      <c r="E20" s="1668">
        <v>604</v>
      </c>
      <c r="F20" s="1669"/>
      <c r="G20" s="51"/>
      <c r="H20" s="1576"/>
      <c r="I20" s="1576"/>
      <c r="J20" s="1576"/>
      <c r="K20" s="1576"/>
      <c r="L20" s="1576"/>
      <c r="M20" s="1576"/>
      <c r="N20" s="1576"/>
      <c r="O20" s="1576"/>
      <c r="P20" s="1576"/>
      <c r="Q20" s="1576"/>
      <c r="R20" s="1576"/>
      <c r="S20" s="1571"/>
    </row>
    <row r="21" spans="1:19" s="50" customFormat="1" ht="15" customHeight="1" x14ac:dyDescent="0.2">
      <c r="A21" s="54"/>
      <c r="B21" s="1644" t="s">
        <v>122</v>
      </c>
      <c r="C21" s="1644"/>
      <c r="D21" s="1644"/>
      <c r="E21" s="1644" t="s">
        <v>123</v>
      </c>
      <c r="F21" s="1644"/>
      <c r="G21" s="37"/>
      <c r="H21" s="1644" t="s">
        <v>122</v>
      </c>
      <c r="I21" s="1644"/>
      <c r="J21" s="1644"/>
      <c r="K21" s="1644"/>
      <c r="L21" s="1644"/>
      <c r="M21" s="1644"/>
      <c r="N21" s="1644"/>
      <c r="O21" s="1644"/>
      <c r="P21" s="1644"/>
      <c r="Q21" s="1644" t="s">
        <v>123</v>
      </c>
      <c r="R21" s="1644"/>
      <c r="S21" s="1644"/>
    </row>
    <row r="22" spans="1:19" s="50" customFormat="1" ht="20.100000000000001" customHeight="1" x14ac:dyDescent="0.2">
      <c r="A22" s="54" t="s">
        <v>124</v>
      </c>
      <c r="B22" s="1609"/>
      <c r="C22" s="1609"/>
      <c r="D22" s="1609"/>
      <c r="E22" s="1609"/>
      <c r="F22" s="1609"/>
      <c r="G22" s="54" t="s">
        <v>125</v>
      </c>
      <c r="H22" s="1609"/>
      <c r="I22" s="1609"/>
      <c r="J22" s="1609"/>
      <c r="K22" s="1609"/>
      <c r="L22" s="1609"/>
      <c r="M22" s="1609"/>
      <c r="N22" s="1609"/>
      <c r="O22" s="1609"/>
      <c r="P22" s="1609"/>
      <c r="Q22" s="1609"/>
      <c r="R22" s="1609"/>
      <c r="S22" s="1609"/>
    </row>
    <row r="23" spans="1:19" s="50" customFormat="1" ht="20.100000000000001" customHeight="1" x14ac:dyDescent="0.2">
      <c r="A23" s="54" t="s">
        <v>126</v>
      </c>
      <c r="B23" s="1609"/>
      <c r="C23" s="1609"/>
      <c r="D23" s="1609"/>
      <c r="E23" s="1609"/>
      <c r="F23" s="1609"/>
      <c r="G23" s="54" t="s">
        <v>127</v>
      </c>
      <c r="H23" s="1609"/>
      <c r="I23" s="1609"/>
      <c r="J23" s="1609"/>
      <c r="K23" s="1609"/>
      <c r="L23" s="1609"/>
      <c r="M23" s="1609"/>
      <c r="N23" s="1609"/>
      <c r="O23" s="1609"/>
      <c r="P23" s="1609"/>
      <c r="Q23" s="1609"/>
      <c r="R23" s="1609"/>
      <c r="S23" s="1609"/>
    </row>
    <row r="24" spans="1:19" s="50" customFormat="1" ht="20.100000000000001" customHeight="1" x14ac:dyDescent="0.2">
      <c r="A24" s="54" t="s">
        <v>128</v>
      </c>
      <c r="B24" s="1609"/>
      <c r="C24" s="1609"/>
      <c r="D24" s="1609"/>
      <c r="E24" s="1609"/>
      <c r="F24" s="1609"/>
      <c r="G24" s="54" t="s">
        <v>129</v>
      </c>
      <c r="H24" s="1609"/>
      <c r="I24" s="1609"/>
      <c r="J24" s="1609"/>
      <c r="K24" s="1609"/>
      <c r="L24" s="1609"/>
      <c r="M24" s="1609"/>
      <c r="N24" s="1609"/>
      <c r="O24" s="1609"/>
      <c r="P24" s="1609"/>
      <c r="Q24" s="1609"/>
      <c r="R24" s="1609"/>
      <c r="S24" s="1609"/>
    </row>
    <row r="25" spans="1:19" s="50" customFormat="1" ht="15" customHeight="1" x14ac:dyDescent="0.2">
      <c r="A25" s="54"/>
      <c r="B25" s="1644" t="s">
        <v>130</v>
      </c>
      <c r="C25" s="1644"/>
      <c r="D25" s="1644"/>
      <c r="E25" s="1662"/>
      <c r="F25" s="1663"/>
      <c r="G25" s="37"/>
      <c r="H25" s="1644" t="s">
        <v>130</v>
      </c>
      <c r="I25" s="1644"/>
      <c r="J25" s="1644"/>
      <c r="K25" s="1644"/>
      <c r="L25" s="1644"/>
      <c r="M25" s="1644"/>
      <c r="N25" s="1644"/>
      <c r="O25" s="1644"/>
      <c r="P25" s="1644"/>
      <c r="Q25" s="1662"/>
      <c r="R25" s="1666"/>
      <c r="S25" s="1663"/>
    </row>
    <row r="26" spans="1:19" s="50" customFormat="1" ht="18" customHeight="1" x14ac:dyDescent="0.2">
      <c r="A26" s="1609" t="s">
        <v>168</v>
      </c>
      <c r="B26" s="1577"/>
      <c r="C26" s="1578"/>
      <c r="D26" s="1579"/>
      <c r="E26" s="1664"/>
      <c r="F26" s="1665"/>
      <c r="G26" s="1609" t="s">
        <v>168</v>
      </c>
      <c r="H26" s="1577"/>
      <c r="I26" s="1578"/>
      <c r="J26" s="1578"/>
      <c r="K26" s="1578"/>
      <c r="L26" s="1578"/>
      <c r="M26" s="1578"/>
      <c r="N26" s="1578"/>
      <c r="O26" s="1578"/>
      <c r="P26" s="1579"/>
      <c r="Q26" s="1664"/>
      <c r="R26" s="1667"/>
      <c r="S26" s="1665"/>
    </row>
    <row r="27" spans="1:19" s="50" customFormat="1" ht="18" customHeight="1" x14ac:dyDescent="0.2">
      <c r="A27" s="1609"/>
      <c r="B27" s="1587"/>
      <c r="C27" s="1588"/>
      <c r="D27" s="1589"/>
      <c r="E27" s="1664"/>
      <c r="F27" s="1665"/>
      <c r="G27" s="1609"/>
      <c r="H27" s="1587"/>
      <c r="I27" s="1588"/>
      <c r="J27" s="1588"/>
      <c r="K27" s="1588"/>
      <c r="L27" s="1588"/>
      <c r="M27" s="1588"/>
      <c r="N27" s="1588"/>
      <c r="O27" s="1588"/>
      <c r="P27" s="1589"/>
      <c r="Q27" s="1664"/>
      <c r="R27" s="1667"/>
      <c r="S27" s="1665"/>
    </row>
    <row r="28" spans="1:19" ht="15.95" customHeight="1" x14ac:dyDescent="0.2">
      <c r="A28" s="1560"/>
      <c r="B28" s="1560"/>
      <c r="C28" s="1560"/>
      <c r="D28" s="1560"/>
      <c r="E28" s="1560"/>
      <c r="F28" s="1560"/>
      <c r="G28" s="1560"/>
      <c r="H28" s="1560"/>
      <c r="I28" s="1560"/>
      <c r="J28" s="1560"/>
      <c r="K28" s="1560"/>
      <c r="L28" s="1560"/>
      <c r="M28" s="1560"/>
      <c r="N28" s="1560"/>
      <c r="O28" s="1560"/>
      <c r="P28" s="1560"/>
      <c r="Q28" s="1560"/>
      <c r="R28" s="1560"/>
      <c r="S28" s="1560"/>
    </row>
    <row r="29" spans="1:19" x14ac:dyDescent="0.2">
      <c r="A29" s="39"/>
      <c r="B29" s="52" t="s">
        <v>131</v>
      </c>
      <c r="C29" s="52"/>
      <c r="D29" s="1102" t="s">
        <v>132</v>
      </c>
      <c r="E29" s="1620"/>
      <c r="F29" s="1621" t="s">
        <v>133</v>
      </c>
      <c r="G29" s="1622"/>
      <c r="H29" s="1621" t="s">
        <v>134</v>
      </c>
      <c r="I29" s="1622"/>
      <c r="J29" s="1621" t="s">
        <v>135</v>
      </c>
      <c r="K29" s="1622"/>
      <c r="L29" s="1621" t="s">
        <v>136</v>
      </c>
      <c r="M29" s="1622"/>
      <c r="N29" s="1621" t="s">
        <v>137</v>
      </c>
      <c r="O29" s="1623"/>
      <c r="P29" s="1632" t="s">
        <v>138</v>
      </c>
      <c r="Q29" s="1622"/>
      <c r="R29" s="1621" t="s">
        <v>139</v>
      </c>
      <c r="S29" s="1622"/>
    </row>
    <row r="30" spans="1:19" ht="30" customHeight="1" x14ac:dyDescent="0.2">
      <c r="A30" s="38" t="s">
        <v>124</v>
      </c>
      <c r="B30" s="54" t="str">
        <f>IF(B22&lt;&gt;"",B22,"")</f>
        <v/>
      </c>
      <c r="C30" s="54" t="s">
        <v>127</v>
      </c>
      <c r="D30" s="1570" t="str">
        <f>IF(H23&lt;&gt;"",H23,"")</f>
        <v/>
      </c>
      <c r="E30" s="1571"/>
      <c r="F30" s="72"/>
      <c r="G30" s="74"/>
      <c r="H30" s="72"/>
      <c r="I30" s="74"/>
      <c r="J30" s="72"/>
      <c r="K30" s="74"/>
      <c r="L30" s="72"/>
      <c r="M30" s="74"/>
      <c r="N30" s="72"/>
      <c r="O30" s="73"/>
      <c r="P30" s="61"/>
      <c r="Q30" s="74"/>
      <c r="R30" s="72" t="str">
        <f>IF(P30=3,1,IF(Q30=3,0,""))</f>
        <v/>
      </c>
      <c r="S30" s="74" t="str">
        <f>IF(P30=3,0,IF(Q30=3,1,""))</f>
        <v/>
      </c>
    </row>
    <row r="31" spans="1:19" ht="30" customHeight="1" x14ac:dyDescent="0.2">
      <c r="A31" s="38" t="s">
        <v>126</v>
      </c>
      <c r="B31" s="54" t="str">
        <f>IF(B23&lt;&gt;"",B23,"")</f>
        <v/>
      </c>
      <c r="C31" s="54" t="s">
        <v>125</v>
      </c>
      <c r="D31" s="1570" t="str">
        <f>IF(H22&lt;&gt;"",H22,"")</f>
        <v/>
      </c>
      <c r="E31" s="1571"/>
      <c r="F31" s="72"/>
      <c r="G31" s="74"/>
      <c r="H31" s="72"/>
      <c r="I31" s="74"/>
      <c r="J31" s="72"/>
      <c r="K31" s="74"/>
      <c r="L31" s="72"/>
      <c r="M31" s="74"/>
      <c r="N31" s="72"/>
      <c r="O31" s="73"/>
      <c r="P31" s="61"/>
      <c r="Q31" s="74"/>
      <c r="R31" s="72" t="str">
        <f t="shared" ref="R31:R32" si="0">IF(P31=3,1,IF(Q31=3,0,""))</f>
        <v/>
      </c>
      <c r="S31" s="74" t="str">
        <f t="shared" ref="S31:S32" si="1">IF(P31=3,0,IF(Q31=3,1,""))</f>
        <v/>
      </c>
    </row>
    <row r="32" spans="1:19" ht="30" customHeight="1" x14ac:dyDescent="0.2">
      <c r="A32" s="38" t="s">
        <v>128</v>
      </c>
      <c r="B32" s="54" t="str">
        <f>IF(B24&lt;&gt;"",B24,"")</f>
        <v/>
      </c>
      <c r="C32" s="54" t="s">
        <v>129</v>
      </c>
      <c r="D32" s="1570" t="str">
        <f t="shared" ref="D32" si="2">IF(H24&lt;&gt;"",H24,"")</f>
        <v/>
      </c>
      <c r="E32" s="1571"/>
      <c r="F32" s="72"/>
      <c r="G32" s="74"/>
      <c r="H32" s="72"/>
      <c r="I32" s="74"/>
      <c r="J32" s="72"/>
      <c r="K32" s="74"/>
      <c r="L32" s="72"/>
      <c r="M32" s="74"/>
      <c r="N32" s="72"/>
      <c r="O32" s="73"/>
      <c r="P32" s="61"/>
      <c r="Q32" s="74"/>
      <c r="R32" s="72" t="str">
        <f t="shared" si="0"/>
        <v/>
      </c>
      <c r="S32" s="74" t="str">
        <f t="shared" si="1"/>
        <v/>
      </c>
    </row>
    <row r="33" spans="1:19" ht="15.2" customHeight="1" x14ac:dyDescent="0.2">
      <c r="A33" s="1609" t="s">
        <v>168</v>
      </c>
      <c r="B33" s="40" t="str">
        <f>IF(B26&lt;&gt;"",B26,"")</f>
        <v/>
      </c>
      <c r="C33" s="1609"/>
      <c r="D33" s="1577" t="str">
        <f>IF(H26&lt;&gt;"",H26,"")</f>
        <v/>
      </c>
      <c r="E33" s="1579"/>
      <c r="F33" s="1561"/>
      <c r="G33" s="1564"/>
      <c r="H33" s="1561"/>
      <c r="I33" s="1564"/>
      <c r="J33" s="1561"/>
      <c r="K33" s="1564"/>
      <c r="L33" s="1561"/>
      <c r="M33" s="1564"/>
      <c r="N33" s="1561"/>
      <c r="O33" s="1559"/>
      <c r="P33" s="1659"/>
      <c r="Q33" s="1564"/>
      <c r="R33" s="1561" t="str">
        <f>IF(P33=3,1,IF(Q33=3,0,""))</f>
        <v/>
      </c>
      <c r="S33" s="1564" t="str">
        <f>IF(P33=3,0,IF(Q33=3,1,""))</f>
        <v/>
      </c>
    </row>
    <row r="34" spans="1:19" ht="15.2" customHeight="1" x14ac:dyDescent="0.2">
      <c r="A34" s="1609"/>
      <c r="B34" s="41" t="str">
        <f>IF(B27&lt;&gt;"",B27,"")</f>
        <v/>
      </c>
      <c r="C34" s="1609"/>
      <c r="D34" s="1587" t="str">
        <f>IF(H27&lt;&gt;"",H27,"")</f>
        <v/>
      </c>
      <c r="E34" s="1589"/>
      <c r="F34" s="1562"/>
      <c r="G34" s="1661"/>
      <c r="H34" s="1562"/>
      <c r="I34" s="1661"/>
      <c r="J34" s="1562"/>
      <c r="K34" s="1661"/>
      <c r="L34" s="1562"/>
      <c r="M34" s="1661"/>
      <c r="N34" s="1562"/>
      <c r="O34" s="1658"/>
      <c r="P34" s="1660"/>
      <c r="Q34" s="1661"/>
      <c r="R34" s="1562"/>
      <c r="S34" s="1661"/>
    </row>
    <row r="35" spans="1:19" ht="30" customHeight="1" x14ac:dyDescent="0.2">
      <c r="A35" s="38" t="s">
        <v>124</v>
      </c>
      <c r="B35" s="54" t="str">
        <f>IF(B22&lt;&gt;"",B22,"")</f>
        <v/>
      </c>
      <c r="C35" s="54" t="s">
        <v>125</v>
      </c>
      <c r="D35" s="1570" t="str">
        <f>IF(H22&lt;&gt;"",H22,"")</f>
        <v/>
      </c>
      <c r="E35" s="1571"/>
      <c r="F35" s="72"/>
      <c r="G35" s="74"/>
      <c r="H35" s="72"/>
      <c r="I35" s="74"/>
      <c r="J35" s="72"/>
      <c r="K35" s="74"/>
      <c r="L35" s="72"/>
      <c r="M35" s="74"/>
      <c r="N35" s="72"/>
      <c r="O35" s="73"/>
      <c r="P35" s="61"/>
      <c r="Q35" s="74"/>
      <c r="R35" s="72" t="str">
        <f t="shared" ref="R35:R37" si="3">IF(P35=3,1,IF(Q35=3,0,""))</f>
        <v/>
      </c>
      <c r="S35" s="74" t="str">
        <f t="shared" ref="S35:S37" si="4">IF(P35=3,0,IF(Q35=3,1,""))</f>
        <v/>
      </c>
    </row>
    <row r="36" spans="1:19" ht="30" customHeight="1" x14ac:dyDescent="0.2">
      <c r="A36" s="38" t="s">
        <v>126</v>
      </c>
      <c r="B36" s="54" t="str">
        <f>IF(B23&lt;&gt;"",B23,"")</f>
        <v/>
      </c>
      <c r="C36" s="54" t="s">
        <v>129</v>
      </c>
      <c r="D36" s="1570" t="str">
        <f>IF(H24&lt;&gt;"",H24,"")</f>
        <v/>
      </c>
      <c r="E36" s="1571"/>
      <c r="F36" s="72"/>
      <c r="G36" s="74"/>
      <c r="H36" s="72"/>
      <c r="I36" s="74"/>
      <c r="J36" s="72"/>
      <c r="K36" s="74"/>
      <c r="L36" s="72"/>
      <c r="M36" s="74"/>
      <c r="N36" s="72"/>
      <c r="O36" s="73"/>
      <c r="P36" s="61"/>
      <c r="Q36" s="74"/>
      <c r="R36" s="72" t="str">
        <f t="shared" si="3"/>
        <v/>
      </c>
      <c r="S36" s="74" t="str">
        <f t="shared" si="4"/>
        <v/>
      </c>
    </row>
    <row r="37" spans="1:19" ht="30" customHeight="1" x14ac:dyDescent="0.2">
      <c r="A37" s="38" t="s">
        <v>128</v>
      </c>
      <c r="B37" s="54" t="str">
        <f>IF(B24&lt;&gt;"",B24,"")</f>
        <v/>
      </c>
      <c r="C37" s="54" t="s">
        <v>127</v>
      </c>
      <c r="D37" s="1570" t="str">
        <f>IF(H23&lt;&gt;"",H23,"")</f>
        <v/>
      </c>
      <c r="E37" s="1571"/>
      <c r="F37" s="72"/>
      <c r="G37" s="74"/>
      <c r="H37" s="72"/>
      <c r="I37" s="74"/>
      <c r="J37" s="72"/>
      <c r="K37" s="74"/>
      <c r="L37" s="72"/>
      <c r="M37" s="74"/>
      <c r="N37" s="72"/>
      <c r="O37" s="73"/>
      <c r="P37" s="61"/>
      <c r="Q37" s="74"/>
      <c r="R37" s="72" t="str">
        <f t="shared" si="3"/>
        <v/>
      </c>
      <c r="S37" s="74" t="str">
        <f t="shared" si="4"/>
        <v/>
      </c>
    </row>
    <row r="38" spans="1:19" ht="30" customHeight="1" x14ac:dyDescent="0.2">
      <c r="A38" s="38"/>
      <c r="B38" s="54"/>
      <c r="C38" s="54"/>
      <c r="D38" s="1570"/>
      <c r="E38" s="1571"/>
      <c r="F38" s="72"/>
      <c r="G38" s="74"/>
      <c r="H38" s="72"/>
      <c r="I38" s="74"/>
      <c r="J38" s="72"/>
      <c r="K38" s="74"/>
      <c r="L38" s="72"/>
      <c r="M38" s="74"/>
      <c r="N38" s="72"/>
      <c r="O38" s="73"/>
      <c r="P38" s="61"/>
      <c r="Q38" s="74"/>
      <c r="R38" s="72"/>
      <c r="S38" s="74"/>
    </row>
    <row r="39" spans="1:19" ht="18" hidden="1" customHeight="1" x14ac:dyDescent="0.2">
      <c r="A39" s="62"/>
      <c r="B39" s="63"/>
      <c r="C39" s="64"/>
      <c r="D39" s="63"/>
      <c r="E39" s="63"/>
      <c r="F39" s="63"/>
      <c r="G39" s="63"/>
      <c r="H39" s="65"/>
      <c r="I39" s="66"/>
      <c r="J39" s="65"/>
      <c r="K39" s="65"/>
      <c r="L39" s="66"/>
      <c r="M39" s="65"/>
      <c r="N39" s="65"/>
      <c r="O39" s="66"/>
      <c r="P39" s="67">
        <f>SUM(P33:P38)</f>
        <v>0</v>
      </c>
      <c r="Q39" s="68">
        <f>SUM(Q33:Q38)</f>
        <v>0</v>
      </c>
      <c r="R39" s="67">
        <f>SUM(R33:R38)</f>
        <v>0</v>
      </c>
      <c r="S39" s="68">
        <f>SUM(S33:S38)</f>
        <v>0</v>
      </c>
    </row>
    <row r="40" spans="1:19" s="32" customFormat="1" ht="20.100000000000001" customHeight="1" x14ac:dyDescent="0.2">
      <c r="A40" s="1572" t="s">
        <v>141</v>
      </c>
      <c r="B40" s="1573"/>
      <c r="C40" s="1573"/>
      <c r="D40" s="1573"/>
      <c r="E40" s="1573"/>
      <c r="F40" s="1573"/>
      <c r="G40" s="1573"/>
      <c r="H40" s="1573"/>
      <c r="I40" s="1573"/>
      <c r="J40" s="1573"/>
      <c r="K40" s="1573"/>
      <c r="L40" s="1573"/>
      <c r="M40" s="1573"/>
      <c r="N40" s="1573"/>
      <c r="O40" s="1573"/>
      <c r="P40" s="61" t="str">
        <f>IF(SUM(P30:P38)&gt;0,SUM(P30:P38),IF(SUM(Q30:Q38)&gt;0,SUM(P30:P38),""))</f>
        <v/>
      </c>
      <c r="Q40" s="74" t="str">
        <f>IF(SUM(Q30:Q38)&gt;0,SUM(Q30:Q38),IF(SUM(R30:R38)&gt;0,SUM(Q30:Q38),""))</f>
        <v/>
      </c>
      <c r="R40" s="72" t="str">
        <f>IF(SUM(R30:R38)&gt;0,SUM(R30:R38),IF(SUM(S30:S38)&gt;0,SUM(R30:R38),""))</f>
        <v/>
      </c>
      <c r="S40" s="74" t="str">
        <f>IF(SUM(R30:S38)&gt;0,SUM(S30:S38),IF(SUM(R30:R38)&gt;0,SUM(S30:S38),""))</f>
        <v/>
      </c>
    </row>
    <row r="41" spans="1:19" s="32" customFormat="1" ht="9.9499999999999993" customHeight="1" x14ac:dyDescent="0.2">
      <c r="A41" s="1559"/>
      <c r="B41" s="1559"/>
      <c r="C41" s="1559"/>
      <c r="D41" s="1559"/>
      <c r="E41" s="1559"/>
      <c r="F41" s="1559"/>
      <c r="G41" s="1559"/>
      <c r="H41" s="1559"/>
      <c r="I41" s="1559"/>
      <c r="J41" s="1559"/>
      <c r="K41" s="1559"/>
      <c r="L41" s="1559"/>
      <c r="M41" s="1559"/>
      <c r="N41" s="1559"/>
      <c r="O41" s="1559"/>
      <c r="P41" s="1559"/>
      <c r="Q41" s="1559"/>
      <c r="R41" s="1559"/>
      <c r="S41" s="1559"/>
    </row>
    <row r="42" spans="1:19" s="32" customFormat="1" ht="18" customHeight="1" x14ac:dyDescent="0.2">
      <c r="A42" s="1657"/>
      <c r="B42" s="1657"/>
      <c r="C42" s="1657"/>
      <c r="D42" s="1657"/>
      <c r="E42" s="1657"/>
      <c r="F42" s="1657"/>
      <c r="G42" s="1658"/>
      <c r="H42" s="1658"/>
      <c r="I42" s="1658"/>
      <c r="J42" s="1658"/>
      <c r="K42" s="1658"/>
      <c r="L42" s="1658"/>
      <c r="M42" s="1658"/>
      <c r="N42" s="1658"/>
      <c r="O42" s="1658"/>
      <c r="P42" s="1658"/>
      <c r="Q42" s="1658"/>
      <c r="R42" s="1658"/>
      <c r="S42" s="1658"/>
    </row>
    <row r="43" spans="1:19" ht="21.95" customHeight="1" x14ac:dyDescent="0.2">
      <c r="A43" s="1651" t="s">
        <v>185</v>
      </c>
      <c r="B43" s="1652"/>
      <c r="C43" s="1653" t="str">
        <f>IF(R40=4,CONCATENATE(R40," : ",S40),IF(S40=4,CONCATENATE(S40," : ",R40),""))</f>
        <v/>
      </c>
      <c r="D43" s="1654"/>
      <c r="E43" s="75" t="s">
        <v>186</v>
      </c>
      <c r="F43" s="1653" t="str">
        <f>IF(R40=4,CONCATENATE(P40," : ",Q40),IF(S40=4,CONCATENATE(Q40," : ",P40),""))</f>
        <v/>
      </c>
      <c r="G43" s="1654"/>
      <c r="H43" s="1655" t="s">
        <v>187</v>
      </c>
      <c r="I43" s="1656"/>
      <c r="J43" s="1656"/>
      <c r="K43" s="1656" t="str">
        <f>IF(R40=4,A6,IF(S40=4,H6,""))</f>
        <v/>
      </c>
      <c r="L43" s="1656"/>
      <c r="M43" s="1656"/>
      <c r="N43" s="1656"/>
      <c r="O43" s="1656"/>
      <c r="P43" s="1656"/>
      <c r="Q43" s="1656"/>
      <c r="R43" s="1656"/>
      <c r="S43" s="1654"/>
    </row>
    <row r="44" spans="1:19" s="32" customFormat="1" ht="18" customHeight="1" x14ac:dyDescent="0.2">
      <c r="A44" s="1576"/>
      <c r="B44" s="1576"/>
      <c r="C44" s="1576"/>
      <c r="D44" s="1576"/>
      <c r="E44" s="1576"/>
      <c r="F44" s="1576"/>
      <c r="G44" s="1576"/>
      <c r="H44" s="1576"/>
      <c r="I44" s="1576"/>
      <c r="J44" s="1576"/>
      <c r="K44" s="1576"/>
      <c r="L44" s="1576"/>
      <c r="M44" s="1576"/>
      <c r="N44" s="1576"/>
      <c r="O44" s="1576"/>
      <c r="P44" s="1576"/>
      <c r="Q44" s="1576"/>
      <c r="R44" s="1576"/>
      <c r="S44" s="1576"/>
    </row>
    <row r="45" spans="1:19" s="32" customFormat="1" ht="18" customHeight="1" x14ac:dyDescent="0.2">
      <c r="A45" s="1650" t="s">
        <v>144</v>
      </c>
      <c r="B45" s="1650"/>
      <c r="C45" s="1650"/>
      <c r="D45" s="1650"/>
      <c r="E45" s="1650"/>
      <c r="F45" s="1650"/>
      <c r="G45" s="1650"/>
      <c r="H45" s="1650"/>
      <c r="I45" s="1650"/>
      <c r="J45" s="1650"/>
      <c r="K45" s="1650"/>
      <c r="L45" s="1650"/>
      <c r="M45" s="1650"/>
      <c r="N45" s="1650"/>
      <c r="O45" s="1650"/>
      <c r="P45" s="1650"/>
      <c r="Q45" s="1650"/>
      <c r="R45" s="1650"/>
      <c r="S45" s="1650"/>
    </row>
    <row r="46" spans="1:19" s="32" customFormat="1" ht="18" customHeight="1" x14ac:dyDescent="0.2">
      <c r="A46" s="1625"/>
      <c r="B46" s="1625"/>
      <c r="C46" s="1625"/>
      <c r="D46" s="1625"/>
      <c r="E46" s="1625"/>
      <c r="F46" s="1625"/>
      <c r="G46" s="1625"/>
      <c r="H46" s="1625"/>
      <c r="I46" s="1625"/>
      <c r="J46" s="1625"/>
      <c r="K46" s="1625"/>
      <c r="L46" s="1625"/>
      <c r="M46" s="1625"/>
      <c r="N46" s="1625"/>
      <c r="O46" s="1625"/>
      <c r="P46" s="1625"/>
      <c r="Q46" s="1625"/>
      <c r="R46" s="1625"/>
      <c r="S46" s="1625"/>
    </row>
    <row r="47" spans="1:19" s="32" customFormat="1" ht="18" customHeight="1" x14ac:dyDescent="0.2">
      <c r="A47" s="1625" t="s">
        <v>188</v>
      </c>
      <c r="B47" s="1625"/>
      <c r="C47" s="1625"/>
      <c r="D47" s="1625"/>
      <c r="E47" s="1625"/>
      <c r="F47" s="1625"/>
      <c r="G47" s="1625"/>
      <c r="H47" s="1625"/>
      <c r="I47" s="1625"/>
      <c r="J47" s="1625"/>
      <c r="K47" s="1625"/>
      <c r="L47" s="1625"/>
      <c r="M47" s="1625"/>
      <c r="N47" s="1625"/>
      <c r="O47" s="1625"/>
      <c r="P47" s="1625"/>
      <c r="Q47" s="1625"/>
      <c r="R47" s="1625"/>
      <c r="S47" s="1625"/>
    </row>
    <row r="48" spans="1:19" s="32" customFormat="1" ht="18" customHeight="1" x14ac:dyDescent="0.2">
      <c r="A48" s="1625"/>
      <c r="B48" s="1625"/>
      <c r="C48" s="1625"/>
      <c r="D48" s="1625"/>
      <c r="E48" s="1625"/>
      <c r="F48" s="1625"/>
      <c r="G48" s="1625"/>
      <c r="H48" s="1625"/>
      <c r="I48" s="1625"/>
      <c r="J48" s="1625"/>
      <c r="K48" s="1625"/>
      <c r="L48" s="1625"/>
      <c r="M48" s="1625"/>
      <c r="N48" s="1625"/>
      <c r="O48" s="1625"/>
      <c r="P48" s="1625"/>
      <c r="Q48" s="1625"/>
      <c r="R48" s="1625"/>
      <c r="S48" s="1625"/>
    </row>
    <row r="49" spans="1:19" s="32" customFormat="1" ht="18" customHeight="1" x14ac:dyDescent="0.2">
      <c r="A49" s="1559"/>
      <c r="B49" s="1559"/>
      <c r="C49" s="1559"/>
      <c r="D49" s="1559"/>
      <c r="E49" s="1559"/>
      <c r="F49" s="1559"/>
      <c r="G49" s="1559"/>
      <c r="H49" s="1559"/>
      <c r="I49" s="1559"/>
      <c r="J49" s="1559"/>
      <c r="K49" s="1559"/>
      <c r="L49" s="1559"/>
      <c r="M49" s="1559"/>
      <c r="N49" s="1559"/>
      <c r="O49" s="1559"/>
      <c r="P49" s="1559"/>
      <c r="Q49" s="1559"/>
      <c r="R49" s="1559"/>
      <c r="S49" s="1559"/>
    </row>
    <row r="50" spans="1:19" s="32" customFormat="1" ht="14.1" customHeight="1" x14ac:dyDescent="0.2">
      <c r="A50" s="1169"/>
      <c r="B50" s="1169"/>
      <c r="C50" s="1169"/>
      <c r="D50" s="1169"/>
      <c r="E50" s="1169"/>
      <c r="F50" s="1169"/>
      <c r="G50" s="1169"/>
      <c r="H50" s="1169"/>
      <c r="I50" s="1169"/>
      <c r="J50" s="1169"/>
      <c r="K50" s="1169"/>
      <c r="L50" s="1169"/>
      <c r="M50" s="1169"/>
      <c r="N50" s="1169"/>
      <c r="O50" s="1169"/>
      <c r="P50" s="1169"/>
      <c r="Q50" s="1169"/>
      <c r="R50" s="1169"/>
      <c r="S50" s="1169"/>
    </row>
    <row r="51" spans="1:19" x14ac:dyDescent="0.2">
      <c r="B51" s="1560" t="s">
        <v>146</v>
      </c>
      <c r="C51" s="1560"/>
      <c r="D51" s="1560"/>
      <c r="E51" s="1560"/>
      <c r="F51" s="1172"/>
      <c r="G51" s="1172"/>
      <c r="H51" s="1560" t="s">
        <v>147</v>
      </c>
      <c r="I51" s="1560"/>
      <c r="J51" s="1560"/>
      <c r="K51" s="1560"/>
      <c r="L51" s="1560"/>
      <c r="M51" s="1560"/>
      <c r="N51" s="1560"/>
      <c r="O51" s="1560"/>
      <c r="P51" s="1560"/>
      <c r="Q51" s="1560"/>
      <c r="R51" s="1560"/>
    </row>
    <row r="53" spans="1:19" ht="24.95" customHeight="1" x14ac:dyDescent="0.2">
      <c r="A53" s="1673" t="s">
        <v>183</v>
      </c>
      <c r="B53" s="1673"/>
      <c r="C53" s="1673"/>
      <c r="D53" s="1673"/>
      <c r="E53" s="1673"/>
      <c r="F53" s="1673"/>
      <c r="G53" s="1673"/>
      <c r="H53" s="1673"/>
      <c r="I53" s="1673"/>
      <c r="J53" s="1673"/>
      <c r="K53" s="1673"/>
      <c r="L53" s="1673"/>
      <c r="M53" s="1673"/>
      <c r="N53" s="1673"/>
      <c r="O53" s="1673"/>
      <c r="P53" s="1673"/>
      <c r="Q53" s="1673"/>
      <c r="R53" s="1673"/>
      <c r="S53" s="1673"/>
    </row>
    <row r="54" spans="1:19" ht="24.95" customHeight="1" x14ac:dyDescent="0.2">
      <c r="A54" s="1674" t="s">
        <v>237</v>
      </c>
      <c r="B54" s="1674"/>
      <c r="C54" s="1674"/>
      <c r="D54" s="1674"/>
      <c r="E54" s="1674"/>
      <c r="F54" s="1674"/>
      <c r="G54" s="1674"/>
      <c r="H54" s="1674"/>
      <c r="I54" s="1674"/>
      <c r="J54" s="1674"/>
      <c r="K54" s="1674"/>
      <c r="L54" s="1674"/>
      <c r="M54" s="1674"/>
      <c r="N54" s="1674"/>
      <c r="O54" s="1674"/>
      <c r="P54" s="1674"/>
      <c r="Q54" s="1674"/>
      <c r="R54" s="1674"/>
      <c r="S54" s="1674"/>
    </row>
    <row r="55" spans="1:19" ht="12" customHeight="1" x14ac:dyDescent="0.25">
      <c r="A55" s="1615"/>
      <c r="B55" s="1615"/>
      <c r="C55" s="1615"/>
      <c r="D55" s="1615"/>
      <c r="E55" s="1615"/>
      <c r="F55" s="1615"/>
      <c r="G55" s="1615"/>
      <c r="H55" s="1615"/>
      <c r="I55" s="1615"/>
      <c r="J55" s="1615"/>
      <c r="K55" s="1615"/>
      <c r="L55" s="1615"/>
      <c r="M55" s="1615"/>
      <c r="N55" s="1615"/>
      <c r="O55" s="1615"/>
      <c r="P55" s="1615"/>
      <c r="Q55" s="1615"/>
      <c r="R55" s="1615"/>
      <c r="S55" s="1615"/>
    </row>
    <row r="56" spans="1:19" s="32" customFormat="1" ht="30" customHeight="1" x14ac:dyDescent="0.2">
      <c r="A56" s="1675">
        <v>41732</v>
      </c>
      <c r="B56" s="1675"/>
      <c r="C56" s="1675"/>
      <c r="D56" s="1675"/>
      <c r="E56" s="1675"/>
      <c r="F56" s="1675"/>
      <c r="G56" s="1676" t="s">
        <v>231</v>
      </c>
      <c r="H56" s="1676"/>
      <c r="I56" s="1676"/>
      <c r="J56" s="1676"/>
      <c r="K56" s="1676"/>
      <c r="L56" s="1676"/>
      <c r="M56" s="1676"/>
      <c r="N56" s="1676"/>
      <c r="O56" s="1676"/>
      <c r="P56" s="1677" t="s">
        <v>233</v>
      </c>
      <c r="Q56" s="1677"/>
      <c r="R56" s="1677"/>
      <c r="S56" s="1677"/>
    </row>
    <row r="57" spans="1:19" s="32" customFormat="1" ht="12" customHeight="1" x14ac:dyDescent="0.2">
      <c r="A57" s="1670"/>
      <c r="B57" s="1670"/>
      <c r="C57" s="1670"/>
      <c r="D57" s="1670"/>
      <c r="E57" s="1670"/>
      <c r="F57" s="1670"/>
      <c r="G57" s="1670"/>
      <c r="H57" s="1670"/>
      <c r="I57" s="1670"/>
      <c r="J57" s="1670"/>
      <c r="K57" s="1670"/>
      <c r="L57" s="1670"/>
      <c r="M57" s="1670"/>
      <c r="N57" s="1670"/>
      <c r="O57" s="1670"/>
      <c r="P57" s="1670"/>
      <c r="Q57" s="1670"/>
      <c r="R57" s="1670"/>
      <c r="S57" s="1670"/>
    </row>
    <row r="58" spans="1:19" ht="21.95" customHeight="1" x14ac:dyDescent="0.2">
      <c r="A58" s="1671"/>
      <c r="B58" s="1671"/>
      <c r="C58" s="1671"/>
      <c r="D58" s="1671"/>
      <c r="E58" s="1671"/>
      <c r="F58" s="1672" t="s">
        <v>140</v>
      </c>
      <c r="G58" s="1672"/>
      <c r="H58" s="1678"/>
      <c r="I58" s="1678"/>
      <c r="J58" s="1678"/>
      <c r="K58" s="1678"/>
      <c r="L58" s="1678"/>
      <c r="M58" s="1678"/>
      <c r="N58" s="1678"/>
      <c r="O58" s="1678"/>
      <c r="P58" s="1678"/>
      <c r="Q58" s="1678"/>
      <c r="R58" s="1678"/>
      <c r="S58" s="1678"/>
    </row>
    <row r="59" spans="1:19" s="32" customFormat="1" ht="15" customHeight="1" x14ac:dyDescent="0.2">
      <c r="A59" s="1613"/>
      <c r="B59" s="1613"/>
      <c r="C59" s="1613"/>
      <c r="D59" s="1613"/>
      <c r="E59" s="1613"/>
      <c r="F59" s="1613"/>
      <c r="G59" s="1613"/>
      <c r="H59" s="1613"/>
      <c r="I59" s="1613"/>
      <c r="J59" s="1613"/>
      <c r="K59" s="1613"/>
      <c r="L59" s="1613"/>
      <c r="M59" s="1613"/>
      <c r="N59" s="1613"/>
      <c r="O59" s="1613"/>
      <c r="P59" s="1613"/>
      <c r="Q59" s="1613"/>
      <c r="R59" s="1613"/>
      <c r="S59" s="1613"/>
    </row>
    <row r="60" spans="1:19" s="50" customFormat="1" ht="15.95" customHeight="1" x14ac:dyDescent="0.2">
      <c r="A60" s="1561" t="s">
        <v>108</v>
      </c>
      <c r="B60" s="1559"/>
      <c r="C60" s="1559"/>
      <c r="D60" s="1559"/>
      <c r="E60" s="1559"/>
      <c r="F60" s="1559"/>
      <c r="G60" s="1559" t="s">
        <v>109</v>
      </c>
      <c r="H60" s="1559"/>
      <c r="I60" s="1559"/>
      <c r="J60" s="1559"/>
      <c r="K60" s="1559"/>
      <c r="L60" s="1559"/>
      <c r="M60" s="1559"/>
      <c r="N60" s="1559"/>
      <c r="O60" s="1559"/>
      <c r="P60" s="1559"/>
      <c r="Q60" s="1559"/>
      <c r="R60" s="1559"/>
      <c r="S60" s="1564"/>
    </row>
    <row r="61" spans="1:19" s="50" customFormat="1" ht="15.95" hidden="1" customHeight="1" x14ac:dyDescent="0.2">
      <c r="A61" s="53"/>
      <c r="B61" s="1668" t="s">
        <v>110</v>
      </c>
      <c r="C61" s="1150"/>
      <c r="D61" s="1669"/>
      <c r="E61" s="1668">
        <v>1085</v>
      </c>
      <c r="F61" s="1669"/>
      <c r="G61" s="51"/>
      <c r="H61" s="1576"/>
      <c r="I61" s="1576"/>
      <c r="J61" s="1576"/>
      <c r="K61" s="1576"/>
      <c r="L61" s="1576"/>
      <c r="M61" s="1576"/>
      <c r="N61" s="1576"/>
      <c r="O61" s="1576"/>
      <c r="P61" s="1576"/>
      <c r="Q61" s="1576"/>
      <c r="R61" s="1576"/>
      <c r="S61" s="1571"/>
    </row>
    <row r="62" spans="1:19" s="50" customFormat="1" ht="15.95" hidden="1" customHeight="1" x14ac:dyDescent="0.2">
      <c r="A62" s="53"/>
      <c r="B62" s="1668" t="s">
        <v>111</v>
      </c>
      <c r="C62" s="1150"/>
      <c r="D62" s="1669"/>
      <c r="E62" s="1668">
        <v>545</v>
      </c>
      <c r="F62" s="1669"/>
      <c r="G62" s="51"/>
      <c r="H62" s="1576"/>
      <c r="I62" s="1576"/>
      <c r="J62" s="1576"/>
      <c r="K62" s="1576"/>
      <c r="L62" s="1576"/>
      <c r="M62" s="1576"/>
      <c r="N62" s="1576"/>
      <c r="O62" s="1576"/>
      <c r="P62" s="1576"/>
      <c r="Q62" s="1576"/>
      <c r="R62" s="1576"/>
      <c r="S62" s="1571"/>
    </row>
    <row r="63" spans="1:19" s="50" customFormat="1" ht="15.95" hidden="1" customHeight="1" x14ac:dyDescent="0.2">
      <c r="A63" s="53"/>
      <c r="B63" s="1668" t="s">
        <v>112</v>
      </c>
      <c r="C63" s="1150"/>
      <c r="D63" s="1669"/>
      <c r="E63" s="1668">
        <v>1100</v>
      </c>
      <c r="F63" s="1669"/>
      <c r="G63" s="51"/>
      <c r="H63" s="1576"/>
      <c r="I63" s="1576"/>
      <c r="J63" s="1576"/>
      <c r="K63" s="1576"/>
      <c r="L63" s="1576"/>
      <c r="M63" s="1576"/>
      <c r="N63" s="1576"/>
      <c r="O63" s="1576"/>
      <c r="P63" s="1576"/>
      <c r="Q63" s="1576"/>
      <c r="R63" s="1576"/>
      <c r="S63" s="1571"/>
    </row>
    <row r="64" spans="1:19" s="50" customFormat="1" ht="15.95" hidden="1" customHeight="1" x14ac:dyDescent="0.2">
      <c r="A64" s="53"/>
      <c r="B64" s="1668" t="s">
        <v>113</v>
      </c>
      <c r="C64" s="1150"/>
      <c r="D64" s="1669"/>
      <c r="E64" s="1668">
        <v>204</v>
      </c>
      <c r="F64" s="1669"/>
      <c r="G64" s="51"/>
      <c r="H64" s="1576"/>
      <c r="I64" s="1576"/>
      <c r="J64" s="1576"/>
      <c r="K64" s="1576"/>
      <c r="L64" s="1576"/>
      <c r="M64" s="1576"/>
      <c r="N64" s="1576"/>
      <c r="O64" s="1576"/>
      <c r="P64" s="1576"/>
      <c r="Q64" s="1576"/>
      <c r="R64" s="1576"/>
      <c r="S64" s="1571"/>
    </row>
    <row r="65" spans="1:19" s="50" customFormat="1" ht="15.95" hidden="1" customHeight="1" x14ac:dyDescent="0.2">
      <c r="A65" s="53"/>
      <c r="B65" s="1668" t="s">
        <v>114</v>
      </c>
      <c r="C65" s="1150"/>
      <c r="D65" s="1669"/>
      <c r="E65" s="1668">
        <v>1086</v>
      </c>
      <c r="F65" s="1669"/>
      <c r="G65" s="51"/>
      <c r="H65" s="1576"/>
      <c r="I65" s="1576"/>
      <c r="J65" s="1576"/>
      <c r="K65" s="1576"/>
      <c r="L65" s="1576"/>
      <c r="M65" s="1576"/>
      <c r="N65" s="1576"/>
      <c r="O65" s="1576"/>
      <c r="P65" s="1576"/>
      <c r="Q65" s="1576"/>
      <c r="R65" s="1576"/>
      <c r="S65" s="1571"/>
    </row>
    <row r="66" spans="1:19" s="50" customFormat="1" ht="15.95" hidden="1" customHeight="1" x14ac:dyDescent="0.2">
      <c r="A66" s="53"/>
      <c r="B66" s="1668" t="s">
        <v>115</v>
      </c>
      <c r="C66" s="1150"/>
      <c r="D66" s="1669"/>
      <c r="E66" s="1668">
        <v>216</v>
      </c>
      <c r="F66" s="1669"/>
      <c r="G66" s="51"/>
      <c r="H66" s="1576"/>
      <c r="I66" s="1576"/>
      <c r="J66" s="1576"/>
      <c r="K66" s="1576"/>
      <c r="L66" s="1576"/>
      <c r="M66" s="1576"/>
      <c r="N66" s="1576"/>
      <c r="O66" s="1576"/>
      <c r="P66" s="1576"/>
      <c r="Q66" s="1576"/>
      <c r="R66" s="1576"/>
      <c r="S66" s="1571"/>
    </row>
    <row r="67" spans="1:19" s="50" customFormat="1" ht="15.95" hidden="1" customHeight="1" x14ac:dyDescent="0.2">
      <c r="A67" s="53"/>
      <c r="B67" s="1668" t="s">
        <v>116</v>
      </c>
      <c r="C67" s="1150"/>
      <c r="D67" s="1669"/>
      <c r="E67" s="1668">
        <v>953</v>
      </c>
      <c r="F67" s="1669"/>
      <c r="G67" s="51"/>
      <c r="H67" s="1576"/>
      <c r="I67" s="1576"/>
      <c r="J67" s="1576"/>
      <c r="K67" s="1576"/>
      <c r="L67" s="1576"/>
      <c r="M67" s="1576"/>
      <c r="N67" s="1576"/>
      <c r="O67" s="1576"/>
      <c r="P67" s="1576"/>
      <c r="Q67" s="1576"/>
      <c r="R67" s="1576"/>
      <c r="S67" s="1571"/>
    </row>
    <row r="68" spans="1:19" s="50" customFormat="1" ht="15.95" hidden="1" customHeight="1" x14ac:dyDescent="0.2">
      <c r="A68" s="53"/>
      <c r="B68" s="1668" t="s">
        <v>117</v>
      </c>
      <c r="C68" s="1150"/>
      <c r="D68" s="1669"/>
      <c r="E68" s="1668">
        <v>80</v>
      </c>
      <c r="F68" s="1669"/>
      <c r="G68" s="51"/>
      <c r="H68" s="1576"/>
      <c r="I68" s="1576"/>
      <c r="J68" s="1576"/>
      <c r="K68" s="1576"/>
      <c r="L68" s="1576"/>
      <c r="M68" s="1576"/>
      <c r="N68" s="1576"/>
      <c r="O68" s="1576"/>
      <c r="P68" s="1576"/>
      <c r="Q68" s="1576"/>
      <c r="R68" s="1576"/>
      <c r="S68" s="1571"/>
    </row>
    <row r="69" spans="1:19" s="50" customFormat="1" ht="15.95" hidden="1" customHeight="1" x14ac:dyDescent="0.2">
      <c r="A69" s="53"/>
      <c r="B69" s="1668" t="s">
        <v>118</v>
      </c>
      <c r="C69" s="1150"/>
      <c r="D69" s="1669"/>
      <c r="E69" s="1668">
        <v>103</v>
      </c>
      <c r="F69" s="1669"/>
      <c r="G69" s="51"/>
      <c r="H69" s="1576"/>
      <c r="I69" s="1576"/>
      <c r="J69" s="1576"/>
      <c r="K69" s="1576"/>
      <c r="L69" s="1576"/>
      <c r="M69" s="1576"/>
      <c r="N69" s="1576"/>
      <c r="O69" s="1576"/>
      <c r="P69" s="1576"/>
      <c r="Q69" s="1576"/>
      <c r="R69" s="1576"/>
      <c r="S69" s="1571"/>
    </row>
    <row r="70" spans="1:19" s="50" customFormat="1" ht="15.95" hidden="1" customHeight="1" x14ac:dyDescent="0.2">
      <c r="A70" s="53"/>
      <c r="B70" s="1668" t="s">
        <v>119</v>
      </c>
      <c r="C70" s="1150"/>
      <c r="D70" s="1669"/>
      <c r="E70" s="1668">
        <v>827</v>
      </c>
      <c r="F70" s="1669"/>
      <c r="G70" s="51"/>
      <c r="H70" s="1576"/>
      <c r="I70" s="1576"/>
      <c r="J70" s="1576"/>
      <c r="K70" s="1576"/>
      <c r="L70" s="1576"/>
      <c r="M70" s="1576"/>
      <c r="N70" s="1576"/>
      <c r="O70" s="1576"/>
      <c r="P70" s="1576"/>
      <c r="Q70" s="1576"/>
      <c r="R70" s="1576"/>
      <c r="S70" s="1571"/>
    </row>
    <row r="71" spans="1:19" s="50" customFormat="1" ht="15.95" hidden="1" customHeight="1" x14ac:dyDescent="0.2">
      <c r="A71" s="53"/>
      <c r="B71" s="1668" t="s">
        <v>120</v>
      </c>
      <c r="C71" s="1150"/>
      <c r="D71" s="1669"/>
      <c r="E71" s="1668">
        <v>792</v>
      </c>
      <c r="F71" s="1669"/>
      <c r="G71" s="51"/>
      <c r="H71" s="1576"/>
      <c r="I71" s="1576"/>
      <c r="J71" s="1576"/>
      <c r="K71" s="1576"/>
      <c r="L71" s="1576"/>
      <c r="M71" s="1576"/>
      <c r="N71" s="1576"/>
      <c r="O71" s="1576"/>
      <c r="P71" s="1576"/>
      <c r="Q71" s="1576"/>
      <c r="R71" s="1576"/>
      <c r="S71" s="1571"/>
    </row>
    <row r="72" spans="1:19" s="50" customFormat="1" ht="15.95" hidden="1" customHeight="1" x14ac:dyDescent="0.2">
      <c r="A72" s="53"/>
      <c r="B72" s="1668" t="s">
        <v>121</v>
      </c>
      <c r="C72" s="1150"/>
      <c r="D72" s="1669"/>
      <c r="E72" s="1668">
        <v>604</v>
      </c>
      <c r="F72" s="1669"/>
      <c r="G72" s="51"/>
      <c r="H72" s="1576"/>
      <c r="I72" s="1576"/>
      <c r="J72" s="1576"/>
      <c r="K72" s="1576"/>
      <c r="L72" s="1576"/>
      <c r="M72" s="1576"/>
      <c r="N72" s="1576"/>
      <c r="O72" s="1576"/>
      <c r="P72" s="1576"/>
      <c r="Q72" s="1576"/>
      <c r="R72" s="1576"/>
      <c r="S72" s="1571"/>
    </row>
    <row r="73" spans="1:19" s="50" customFormat="1" ht="15" customHeight="1" x14ac:dyDescent="0.2">
      <c r="A73" s="54"/>
      <c r="B73" s="1644" t="s">
        <v>122</v>
      </c>
      <c r="C73" s="1644"/>
      <c r="D73" s="1644"/>
      <c r="E73" s="1644" t="s">
        <v>123</v>
      </c>
      <c r="F73" s="1644"/>
      <c r="G73" s="37"/>
      <c r="H73" s="1644" t="s">
        <v>122</v>
      </c>
      <c r="I73" s="1644"/>
      <c r="J73" s="1644"/>
      <c r="K73" s="1644"/>
      <c r="L73" s="1644"/>
      <c r="M73" s="1644"/>
      <c r="N73" s="1644"/>
      <c r="O73" s="1644"/>
      <c r="P73" s="1644"/>
      <c r="Q73" s="1644" t="s">
        <v>123</v>
      </c>
      <c r="R73" s="1644"/>
      <c r="S73" s="1644"/>
    </row>
    <row r="74" spans="1:19" s="50" customFormat="1" ht="20.100000000000001" customHeight="1" x14ac:dyDescent="0.2">
      <c r="A74" s="54" t="s">
        <v>124</v>
      </c>
      <c r="B74" s="1609"/>
      <c r="C74" s="1609"/>
      <c r="D74" s="1609"/>
      <c r="E74" s="1609"/>
      <c r="F74" s="1609"/>
      <c r="G74" s="54" t="s">
        <v>125</v>
      </c>
      <c r="H74" s="1609"/>
      <c r="I74" s="1609"/>
      <c r="J74" s="1609"/>
      <c r="K74" s="1609"/>
      <c r="L74" s="1609"/>
      <c r="M74" s="1609"/>
      <c r="N74" s="1609"/>
      <c r="O74" s="1609"/>
      <c r="P74" s="1609"/>
      <c r="Q74" s="1609"/>
      <c r="R74" s="1609"/>
      <c r="S74" s="1609"/>
    </row>
    <row r="75" spans="1:19" s="50" customFormat="1" ht="20.100000000000001" customHeight="1" x14ac:dyDescent="0.2">
      <c r="A75" s="54" t="s">
        <v>126</v>
      </c>
      <c r="B75" s="1609"/>
      <c r="C75" s="1609"/>
      <c r="D75" s="1609"/>
      <c r="E75" s="1609"/>
      <c r="F75" s="1609"/>
      <c r="G75" s="54" t="s">
        <v>127</v>
      </c>
      <c r="H75" s="1609"/>
      <c r="I75" s="1609"/>
      <c r="J75" s="1609"/>
      <c r="K75" s="1609"/>
      <c r="L75" s="1609"/>
      <c r="M75" s="1609"/>
      <c r="N75" s="1609"/>
      <c r="O75" s="1609"/>
      <c r="P75" s="1609"/>
      <c r="Q75" s="1609"/>
      <c r="R75" s="1609"/>
      <c r="S75" s="1609"/>
    </row>
    <row r="76" spans="1:19" s="50" customFormat="1" ht="20.100000000000001" customHeight="1" x14ac:dyDescent="0.2">
      <c r="A76" s="54" t="s">
        <v>128</v>
      </c>
      <c r="B76" s="1609"/>
      <c r="C76" s="1609"/>
      <c r="D76" s="1609"/>
      <c r="E76" s="1609"/>
      <c r="F76" s="1609"/>
      <c r="G76" s="54" t="s">
        <v>129</v>
      </c>
      <c r="H76" s="1609"/>
      <c r="I76" s="1609"/>
      <c r="J76" s="1609"/>
      <c r="K76" s="1609"/>
      <c r="L76" s="1609"/>
      <c r="M76" s="1609"/>
      <c r="N76" s="1609"/>
      <c r="O76" s="1609"/>
      <c r="P76" s="1609"/>
      <c r="Q76" s="1609"/>
      <c r="R76" s="1609"/>
      <c r="S76" s="1609"/>
    </row>
    <row r="77" spans="1:19" s="50" customFormat="1" ht="15" customHeight="1" x14ac:dyDescent="0.2">
      <c r="A77" s="54"/>
      <c r="B77" s="1644" t="s">
        <v>130</v>
      </c>
      <c r="C77" s="1644"/>
      <c r="D77" s="1644"/>
      <c r="E77" s="1662"/>
      <c r="F77" s="1663"/>
      <c r="G77" s="37"/>
      <c r="H77" s="1644" t="s">
        <v>130</v>
      </c>
      <c r="I77" s="1644"/>
      <c r="J77" s="1644"/>
      <c r="K77" s="1644"/>
      <c r="L77" s="1644"/>
      <c r="M77" s="1644"/>
      <c r="N77" s="1644"/>
      <c r="O77" s="1644"/>
      <c r="P77" s="1644"/>
      <c r="Q77" s="1662"/>
      <c r="R77" s="1666"/>
      <c r="S77" s="1663"/>
    </row>
    <row r="78" spans="1:19" s="50" customFormat="1" ht="18" customHeight="1" x14ac:dyDescent="0.2">
      <c r="A78" s="1609" t="s">
        <v>168</v>
      </c>
      <c r="B78" s="1577"/>
      <c r="C78" s="1578"/>
      <c r="D78" s="1579"/>
      <c r="E78" s="1664"/>
      <c r="F78" s="1665"/>
      <c r="G78" s="1609" t="s">
        <v>168</v>
      </c>
      <c r="H78" s="1577"/>
      <c r="I78" s="1578"/>
      <c r="J78" s="1578"/>
      <c r="K78" s="1578"/>
      <c r="L78" s="1578"/>
      <c r="M78" s="1578"/>
      <c r="N78" s="1578"/>
      <c r="O78" s="1578"/>
      <c r="P78" s="1579"/>
      <c r="Q78" s="1664"/>
      <c r="R78" s="1667"/>
      <c r="S78" s="1665"/>
    </row>
    <row r="79" spans="1:19" s="50" customFormat="1" ht="18" customHeight="1" x14ac:dyDescent="0.2">
      <c r="A79" s="1609"/>
      <c r="B79" s="1587"/>
      <c r="C79" s="1588"/>
      <c r="D79" s="1589"/>
      <c r="E79" s="1664"/>
      <c r="F79" s="1665"/>
      <c r="G79" s="1609"/>
      <c r="H79" s="1587"/>
      <c r="I79" s="1588"/>
      <c r="J79" s="1588"/>
      <c r="K79" s="1588"/>
      <c r="L79" s="1588"/>
      <c r="M79" s="1588"/>
      <c r="N79" s="1588"/>
      <c r="O79" s="1588"/>
      <c r="P79" s="1589"/>
      <c r="Q79" s="1664"/>
      <c r="R79" s="1667"/>
      <c r="S79" s="1665"/>
    </row>
    <row r="80" spans="1:19" ht="15.95" customHeight="1" x14ac:dyDescent="0.2">
      <c r="A80" s="1560"/>
      <c r="B80" s="1560"/>
      <c r="C80" s="1560"/>
      <c r="D80" s="1560"/>
      <c r="E80" s="1560"/>
      <c r="F80" s="1560"/>
      <c r="G80" s="1560"/>
      <c r="H80" s="1560"/>
      <c r="I80" s="1560"/>
      <c r="J80" s="1560"/>
      <c r="K80" s="1560"/>
      <c r="L80" s="1560"/>
      <c r="M80" s="1560"/>
      <c r="N80" s="1560"/>
      <c r="O80" s="1560"/>
      <c r="P80" s="1560"/>
      <c r="Q80" s="1560"/>
      <c r="R80" s="1560"/>
      <c r="S80" s="1560"/>
    </row>
    <row r="81" spans="1:19" x14ac:dyDescent="0.2">
      <c r="A81" s="39"/>
      <c r="B81" s="52" t="s">
        <v>131</v>
      </c>
      <c r="C81" s="52"/>
      <c r="D81" s="1102" t="s">
        <v>132</v>
      </c>
      <c r="E81" s="1620"/>
      <c r="F81" s="1621" t="s">
        <v>133</v>
      </c>
      <c r="G81" s="1622"/>
      <c r="H81" s="1621" t="s">
        <v>134</v>
      </c>
      <c r="I81" s="1622"/>
      <c r="J81" s="1621" t="s">
        <v>135</v>
      </c>
      <c r="K81" s="1622"/>
      <c r="L81" s="1621" t="s">
        <v>136</v>
      </c>
      <c r="M81" s="1622"/>
      <c r="N81" s="1621" t="s">
        <v>137</v>
      </c>
      <c r="O81" s="1623"/>
      <c r="P81" s="1632" t="s">
        <v>138</v>
      </c>
      <c r="Q81" s="1622"/>
      <c r="R81" s="1621" t="s">
        <v>139</v>
      </c>
      <c r="S81" s="1622"/>
    </row>
    <row r="82" spans="1:19" ht="30" customHeight="1" x14ac:dyDescent="0.2">
      <c r="A82" s="38" t="s">
        <v>124</v>
      </c>
      <c r="B82" s="54" t="str">
        <f>IF(B74&lt;&gt;"",B74,"")</f>
        <v/>
      </c>
      <c r="C82" s="54" t="s">
        <v>127</v>
      </c>
      <c r="D82" s="1570" t="str">
        <f>IF(H75&lt;&gt;"",H75,"")</f>
        <v/>
      </c>
      <c r="E82" s="1571"/>
      <c r="F82" s="72"/>
      <c r="G82" s="74"/>
      <c r="H82" s="72"/>
      <c r="I82" s="74"/>
      <c r="J82" s="72"/>
      <c r="K82" s="74"/>
      <c r="L82" s="72"/>
      <c r="M82" s="74"/>
      <c r="N82" s="72"/>
      <c r="O82" s="73"/>
      <c r="P82" s="61"/>
      <c r="Q82" s="74"/>
      <c r="R82" s="72" t="str">
        <f>IF(P82=3,1,IF(Q82=3,0,""))</f>
        <v/>
      </c>
      <c r="S82" s="74" t="str">
        <f>IF(P82=3,0,IF(Q82=3,1,""))</f>
        <v/>
      </c>
    </row>
    <row r="83" spans="1:19" ht="30" customHeight="1" x14ac:dyDescent="0.2">
      <c r="A83" s="38" t="s">
        <v>126</v>
      </c>
      <c r="B83" s="54" t="str">
        <f>IF(B75&lt;&gt;"",B75,"")</f>
        <v/>
      </c>
      <c r="C83" s="54" t="s">
        <v>125</v>
      </c>
      <c r="D83" s="1570" t="str">
        <f>IF(H74&lt;&gt;"",H74,"")</f>
        <v/>
      </c>
      <c r="E83" s="1571"/>
      <c r="F83" s="72"/>
      <c r="G83" s="74"/>
      <c r="H83" s="72"/>
      <c r="I83" s="74"/>
      <c r="J83" s="72"/>
      <c r="K83" s="74"/>
      <c r="L83" s="72"/>
      <c r="M83" s="74"/>
      <c r="N83" s="72"/>
      <c r="O83" s="73"/>
      <c r="P83" s="61"/>
      <c r="Q83" s="74"/>
      <c r="R83" s="72" t="str">
        <f t="shared" ref="R83:R84" si="5">IF(P83=3,1,IF(Q83=3,0,""))</f>
        <v/>
      </c>
      <c r="S83" s="74" t="str">
        <f t="shared" ref="S83:S84" si="6">IF(P83=3,0,IF(Q83=3,1,""))</f>
        <v/>
      </c>
    </row>
    <row r="84" spans="1:19" ht="30" customHeight="1" x14ac:dyDescent="0.2">
      <c r="A84" s="38" t="s">
        <v>128</v>
      </c>
      <c r="B84" s="54" t="str">
        <f>IF(B76&lt;&gt;"",B76,"")</f>
        <v/>
      </c>
      <c r="C84" s="54" t="s">
        <v>129</v>
      </c>
      <c r="D84" s="1570" t="str">
        <f t="shared" ref="D84" si="7">IF(H76&lt;&gt;"",H76,"")</f>
        <v/>
      </c>
      <c r="E84" s="1571"/>
      <c r="F84" s="72"/>
      <c r="G84" s="74"/>
      <c r="H84" s="72"/>
      <c r="I84" s="74"/>
      <c r="J84" s="72"/>
      <c r="K84" s="74"/>
      <c r="L84" s="72"/>
      <c r="M84" s="74"/>
      <c r="N84" s="72"/>
      <c r="O84" s="73"/>
      <c r="P84" s="61"/>
      <c r="Q84" s="74"/>
      <c r="R84" s="72" t="str">
        <f t="shared" si="5"/>
        <v/>
      </c>
      <c r="S84" s="74" t="str">
        <f t="shared" si="6"/>
        <v/>
      </c>
    </row>
    <row r="85" spans="1:19" ht="15.2" customHeight="1" x14ac:dyDescent="0.2">
      <c r="A85" s="1609" t="s">
        <v>168</v>
      </c>
      <c r="B85" s="40" t="str">
        <f>IF(B78&lt;&gt;"",B78,"")</f>
        <v/>
      </c>
      <c r="C85" s="1609"/>
      <c r="D85" s="1577" t="str">
        <f>IF(H78&lt;&gt;"",H78,"")</f>
        <v/>
      </c>
      <c r="E85" s="1579"/>
      <c r="F85" s="1561"/>
      <c r="G85" s="1564"/>
      <c r="H85" s="1561"/>
      <c r="I85" s="1564"/>
      <c r="J85" s="1561"/>
      <c r="K85" s="1564"/>
      <c r="L85" s="1561"/>
      <c r="M85" s="1564"/>
      <c r="N85" s="1561"/>
      <c r="O85" s="1559"/>
      <c r="P85" s="1659"/>
      <c r="Q85" s="1564"/>
      <c r="R85" s="1561" t="str">
        <f>IF(P85=3,1,IF(Q85=3,0,""))</f>
        <v/>
      </c>
      <c r="S85" s="1564" t="str">
        <f>IF(P85=3,0,IF(Q85=3,1,""))</f>
        <v/>
      </c>
    </row>
    <row r="86" spans="1:19" ht="15.2" customHeight="1" x14ac:dyDescent="0.2">
      <c r="A86" s="1609"/>
      <c r="B86" s="41" t="str">
        <f>IF(B79&lt;&gt;"",B79,"")</f>
        <v/>
      </c>
      <c r="C86" s="1609"/>
      <c r="D86" s="1587" t="str">
        <f>IF(H79&lt;&gt;"",H79,"")</f>
        <v/>
      </c>
      <c r="E86" s="1589"/>
      <c r="F86" s="1562"/>
      <c r="G86" s="1661"/>
      <c r="H86" s="1562"/>
      <c r="I86" s="1661"/>
      <c r="J86" s="1562"/>
      <c r="K86" s="1661"/>
      <c r="L86" s="1562"/>
      <c r="M86" s="1661"/>
      <c r="N86" s="1562"/>
      <c r="O86" s="1658"/>
      <c r="P86" s="1660"/>
      <c r="Q86" s="1661"/>
      <c r="R86" s="1562"/>
      <c r="S86" s="1661"/>
    </row>
    <row r="87" spans="1:19" ht="30" customHeight="1" x14ac:dyDescent="0.2">
      <c r="A87" s="38" t="s">
        <v>124</v>
      </c>
      <c r="B87" s="54" t="str">
        <f>IF(B74&lt;&gt;"",B74,"")</f>
        <v/>
      </c>
      <c r="C87" s="54" t="s">
        <v>125</v>
      </c>
      <c r="D87" s="1570" t="str">
        <f>IF(H74&lt;&gt;"",H74,"")</f>
        <v/>
      </c>
      <c r="E87" s="1571"/>
      <c r="F87" s="72"/>
      <c r="G87" s="74"/>
      <c r="H87" s="72"/>
      <c r="I87" s="74"/>
      <c r="J87" s="72"/>
      <c r="K87" s="74"/>
      <c r="L87" s="72"/>
      <c r="M87" s="74"/>
      <c r="N87" s="72"/>
      <c r="O87" s="73"/>
      <c r="P87" s="61"/>
      <c r="Q87" s="74"/>
      <c r="R87" s="72" t="str">
        <f t="shared" ref="R87:R89" si="8">IF(P87=3,1,IF(Q87=3,0,""))</f>
        <v/>
      </c>
      <c r="S87" s="74" t="str">
        <f t="shared" ref="S87:S89" si="9">IF(P87=3,0,IF(Q87=3,1,""))</f>
        <v/>
      </c>
    </row>
    <row r="88" spans="1:19" ht="30" customHeight="1" x14ac:dyDescent="0.2">
      <c r="A88" s="38" t="s">
        <v>126</v>
      </c>
      <c r="B88" s="54" t="str">
        <f>IF(B75&lt;&gt;"",B75,"")</f>
        <v/>
      </c>
      <c r="C88" s="54" t="s">
        <v>129</v>
      </c>
      <c r="D88" s="1570" t="str">
        <f>IF(H76&lt;&gt;"",H76,"")</f>
        <v/>
      </c>
      <c r="E88" s="1571"/>
      <c r="F88" s="72"/>
      <c r="G88" s="74"/>
      <c r="H88" s="72"/>
      <c r="I88" s="74"/>
      <c r="J88" s="72"/>
      <c r="K88" s="74"/>
      <c r="L88" s="72"/>
      <c r="M88" s="74"/>
      <c r="N88" s="72"/>
      <c r="O88" s="73"/>
      <c r="P88" s="61"/>
      <c r="Q88" s="74"/>
      <c r="R88" s="72" t="str">
        <f t="shared" si="8"/>
        <v/>
      </c>
      <c r="S88" s="74" t="str">
        <f t="shared" si="9"/>
        <v/>
      </c>
    </row>
    <row r="89" spans="1:19" ht="30" customHeight="1" x14ac:dyDescent="0.2">
      <c r="A89" s="38" t="s">
        <v>128</v>
      </c>
      <c r="B89" s="54" t="str">
        <f>IF(B76&lt;&gt;"",B76,"")</f>
        <v/>
      </c>
      <c r="C89" s="54" t="s">
        <v>127</v>
      </c>
      <c r="D89" s="1570" t="str">
        <f>IF(H75&lt;&gt;"",H75,"")</f>
        <v/>
      </c>
      <c r="E89" s="1571"/>
      <c r="F89" s="72"/>
      <c r="G89" s="74"/>
      <c r="H89" s="72"/>
      <c r="I89" s="74"/>
      <c r="J89" s="72"/>
      <c r="K89" s="74"/>
      <c r="L89" s="72"/>
      <c r="M89" s="74"/>
      <c r="N89" s="72"/>
      <c r="O89" s="73"/>
      <c r="P89" s="61"/>
      <c r="Q89" s="74"/>
      <c r="R89" s="72" t="str">
        <f t="shared" si="8"/>
        <v/>
      </c>
      <c r="S89" s="74" t="str">
        <f t="shared" si="9"/>
        <v/>
      </c>
    </row>
    <row r="90" spans="1:19" ht="30" customHeight="1" x14ac:dyDescent="0.2">
      <c r="A90" s="38"/>
      <c r="B90" s="54"/>
      <c r="C90" s="54"/>
      <c r="D90" s="1570"/>
      <c r="E90" s="1571"/>
      <c r="F90" s="72"/>
      <c r="G90" s="74"/>
      <c r="H90" s="72"/>
      <c r="I90" s="74"/>
      <c r="J90" s="72"/>
      <c r="K90" s="74"/>
      <c r="L90" s="72"/>
      <c r="M90" s="74"/>
      <c r="N90" s="72"/>
      <c r="O90" s="73"/>
      <c r="P90" s="61"/>
      <c r="Q90" s="74"/>
      <c r="R90" s="72"/>
      <c r="S90" s="74"/>
    </row>
    <row r="91" spans="1:19" ht="18" hidden="1" customHeight="1" x14ac:dyDescent="0.2">
      <c r="A91" s="62"/>
      <c r="B91" s="63"/>
      <c r="C91" s="64"/>
      <c r="D91" s="63"/>
      <c r="E91" s="63"/>
      <c r="F91" s="63"/>
      <c r="G91" s="63"/>
      <c r="H91" s="65"/>
      <c r="I91" s="66"/>
      <c r="J91" s="65"/>
      <c r="K91" s="65"/>
      <c r="L91" s="66"/>
      <c r="M91" s="65"/>
      <c r="N91" s="65"/>
      <c r="O91" s="66"/>
      <c r="P91" s="67">
        <f>SUM(P85:P90)</f>
        <v>0</v>
      </c>
      <c r="Q91" s="68">
        <f>SUM(Q85:Q90)</f>
        <v>0</v>
      </c>
      <c r="R91" s="67">
        <f>SUM(R85:R90)</f>
        <v>0</v>
      </c>
      <c r="S91" s="68">
        <f>SUM(S85:S90)</f>
        <v>0</v>
      </c>
    </row>
    <row r="92" spans="1:19" s="32" customFormat="1" ht="20.100000000000001" customHeight="1" x14ac:dyDescent="0.2">
      <c r="A92" s="1572" t="s">
        <v>141</v>
      </c>
      <c r="B92" s="1573"/>
      <c r="C92" s="1573"/>
      <c r="D92" s="1573"/>
      <c r="E92" s="1573"/>
      <c r="F92" s="1573"/>
      <c r="G92" s="1573"/>
      <c r="H92" s="1573"/>
      <c r="I92" s="1573"/>
      <c r="J92" s="1573"/>
      <c r="K92" s="1573"/>
      <c r="L92" s="1573"/>
      <c r="M92" s="1573"/>
      <c r="N92" s="1573"/>
      <c r="O92" s="1573"/>
      <c r="P92" s="61" t="str">
        <f>IF(SUM(P82:P90)&gt;0,SUM(P82:P90),IF(SUM(Q82:Q90)&gt;0,SUM(P82:P90),""))</f>
        <v/>
      </c>
      <c r="Q92" s="74" t="str">
        <f>IF(SUM(Q82:Q90)&gt;0,SUM(Q82:Q90),IF(SUM(R82:R90)&gt;0,SUM(Q82:Q90),""))</f>
        <v/>
      </c>
      <c r="R92" s="72" t="str">
        <f>IF(SUM(R82:R90)&gt;0,SUM(R82:R90),IF(SUM(S82:S90)&gt;0,SUM(R82:R90),""))</f>
        <v/>
      </c>
      <c r="S92" s="74" t="str">
        <f>IF(SUM(R82:S90)&gt;0,SUM(S82:S90),IF(SUM(R82:R90)&gt;0,SUM(S82:S90),""))</f>
        <v/>
      </c>
    </row>
    <row r="93" spans="1:19" s="32" customFormat="1" ht="9.9499999999999993" customHeight="1" x14ac:dyDescent="0.2">
      <c r="A93" s="1559"/>
      <c r="B93" s="1559"/>
      <c r="C93" s="1559"/>
      <c r="D93" s="1559"/>
      <c r="E93" s="1559"/>
      <c r="F93" s="1559"/>
      <c r="G93" s="1559"/>
      <c r="H93" s="1559"/>
      <c r="I93" s="1559"/>
      <c r="J93" s="1559"/>
      <c r="K93" s="1559"/>
      <c r="L93" s="1559"/>
      <c r="M93" s="1559"/>
      <c r="N93" s="1559"/>
      <c r="O93" s="1559"/>
      <c r="P93" s="1559"/>
      <c r="Q93" s="1559"/>
      <c r="R93" s="1559"/>
      <c r="S93" s="1559"/>
    </row>
    <row r="94" spans="1:19" s="32" customFormat="1" ht="18" customHeight="1" x14ac:dyDescent="0.2">
      <c r="A94" s="1657"/>
      <c r="B94" s="1657"/>
      <c r="C94" s="1657"/>
      <c r="D94" s="1657"/>
      <c r="E94" s="1657"/>
      <c r="F94" s="1657"/>
      <c r="G94" s="1658"/>
      <c r="H94" s="1658"/>
      <c r="I94" s="1658"/>
      <c r="J94" s="1658"/>
      <c r="K94" s="1658"/>
      <c r="L94" s="1658"/>
      <c r="M94" s="1658"/>
      <c r="N94" s="1658"/>
      <c r="O94" s="1658"/>
      <c r="P94" s="1658"/>
      <c r="Q94" s="1658"/>
      <c r="R94" s="1658"/>
      <c r="S94" s="1658"/>
    </row>
    <row r="95" spans="1:19" ht="21.95" customHeight="1" x14ac:dyDescent="0.2">
      <c r="A95" s="1651" t="s">
        <v>185</v>
      </c>
      <c r="B95" s="1652"/>
      <c r="C95" s="1653" t="str">
        <f>IF(R92=4,CONCATENATE(R92," : ",S92),IF(S92=4,CONCATENATE(S92," : ",R92),""))</f>
        <v/>
      </c>
      <c r="D95" s="1654"/>
      <c r="E95" s="75" t="s">
        <v>186</v>
      </c>
      <c r="F95" s="1653" t="str">
        <f>IF(R92=4,CONCATENATE(P92," : ",Q92),IF(S92=4,CONCATENATE(Q92," : ",P92),""))</f>
        <v/>
      </c>
      <c r="G95" s="1654"/>
      <c r="H95" s="1655" t="s">
        <v>187</v>
      </c>
      <c r="I95" s="1656"/>
      <c r="J95" s="1656"/>
      <c r="K95" s="1656" t="str">
        <f>IF(R92=4,A58,IF(S92=4,H58,""))</f>
        <v/>
      </c>
      <c r="L95" s="1656"/>
      <c r="M95" s="1656"/>
      <c r="N95" s="1656"/>
      <c r="O95" s="1656"/>
      <c r="P95" s="1656"/>
      <c r="Q95" s="1656"/>
      <c r="R95" s="1656"/>
      <c r="S95" s="1654"/>
    </row>
    <row r="96" spans="1:19" s="32" customFormat="1" ht="18" customHeight="1" x14ac:dyDescent="0.2">
      <c r="A96" s="1576"/>
      <c r="B96" s="1576"/>
      <c r="C96" s="1576"/>
      <c r="D96" s="1576"/>
      <c r="E96" s="1576"/>
      <c r="F96" s="1576"/>
      <c r="G96" s="1576"/>
      <c r="H96" s="1576"/>
      <c r="I96" s="1576"/>
      <c r="J96" s="1576"/>
      <c r="K96" s="1576"/>
      <c r="L96" s="1576"/>
      <c r="M96" s="1576"/>
      <c r="N96" s="1576"/>
      <c r="O96" s="1576"/>
      <c r="P96" s="1576"/>
      <c r="Q96" s="1576"/>
      <c r="R96" s="1576"/>
      <c r="S96" s="1576"/>
    </row>
    <row r="97" spans="1:19" s="32" customFormat="1" ht="18" customHeight="1" x14ac:dyDescent="0.2">
      <c r="A97" s="1650" t="s">
        <v>144</v>
      </c>
      <c r="B97" s="1650"/>
      <c r="C97" s="1650"/>
      <c r="D97" s="1650"/>
      <c r="E97" s="1650"/>
      <c r="F97" s="1650"/>
      <c r="G97" s="1650"/>
      <c r="H97" s="1650"/>
      <c r="I97" s="1650"/>
      <c r="J97" s="1650"/>
      <c r="K97" s="1650"/>
      <c r="L97" s="1650"/>
      <c r="M97" s="1650"/>
      <c r="N97" s="1650"/>
      <c r="O97" s="1650"/>
      <c r="P97" s="1650"/>
      <c r="Q97" s="1650"/>
      <c r="R97" s="1650"/>
      <c r="S97" s="1650"/>
    </row>
    <row r="98" spans="1:19" s="32" customFormat="1" ht="18" customHeight="1" x14ac:dyDescent="0.2">
      <c r="A98" s="1625"/>
      <c r="B98" s="1625"/>
      <c r="C98" s="1625"/>
      <c r="D98" s="1625"/>
      <c r="E98" s="1625"/>
      <c r="F98" s="1625"/>
      <c r="G98" s="1625"/>
      <c r="H98" s="1625"/>
      <c r="I98" s="1625"/>
      <c r="J98" s="1625"/>
      <c r="K98" s="1625"/>
      <c r="L98" s="1625"/>
      <c r="M98" s="1625"/>
      <c r="N98" s="1625"/>
      <c r="O98" s="1625"/>
      <c r="P98" s="1625"/>
      <c r="Q98" s="1625"/>
      <c r="R98" s="1625"/>
      <c r="S98" s="1625"/>
    </row>
    <row r="99" spans="1:19" s="32" customFormat="1" ht="18" customHeight="1" x14ac:dyDescent="0.2">
      <c r="A99" s="1625" t="s">
        <v>188</v>
      </c>
      <c r="B99" s="1625"/>
      <c r="C99" s="1625"/>
      <c r="D99" s="1625"/>
      <c r="E99" s="1625"/>
      <c r="F99" s="1625"/>
      <c r="G99" s="1625"/>
      <c r="H99" s="1625"/>
      <c r="I99" s="1625"/>
      <c r="J99" s="1625"/>
      <c r="K99" s="1625"/>
      <c r="L99" s="1625"/>
      <c r="M99" s="1625"/>
      <c r="N99" s="1625"/>
      <c r="O99" s="1625"/>
      <c r="P99" s="1625"/>
      <c r="Q99" s="1625"/>
      <c r="R99" s="1625"/>
      <c r="S99" s="1625"/>
    </row>
    <row r="100" spans="1:19" s="32" customFormat="1" ht="18" customHeight="1" x14ac:dyDescent="0.2">
      <c r="A100" s="1625"/>
      <c r="B100" s="1625"/>
      <c r="C100" s="1625"/>
      <c r="D100" s="1625"/>
      <c r="E100" s="1625"/>
      <c r="F100" s="1625"/>
      <c r="G100" s="1625"/>
      <c r="H100" s="1625"/>
      <c r="I100" s="1625"/>
      <c r="J100" s="1625"/>
      <c r="K100" s="1625"/>
      <c r="L100" s="1625"/>
      <c r="M100" s="1625"/>
      <c r="N100" s="1625"/>
      <c r="O100" s="1625"/>
      <c r="P100" s="1625"/>
      <c r="Q100" s="1625"/>
      <c r="R100" s="1625"/>
      <c r="S100" s="1625"/>
    </row>
    <row r="101" spans="1:19" s="32" customFormat="1" ht="18" customHeight="1" x14ac:dyDescent="0.2">
      <c r="A101" s="1559"/>
      <c r="B101" s="1559"/>
      <c r="C101" s="1559"/>
      <c r="D101" s="1559"/>
      <c r="E101" s="1559"/>
      <c r="F101" s="1559"/>
      <c r="G101" s="1559"/>
      <c r="H101" s="1559"/>
      <c r="I101" s="1559"/>
      <c r="J101" s="1559"/>
      <c r="K101" s="1559"/>
      <c r="L101" s="1559"/>
      <c r="M101" s="1559"/>
      <c r="N101" s="1559"/>
      <c r="O101" s="1559"/>
      <c r="P101" s="1559"/>
      <c r="Q101" s="1559"/>
      <c r="R101" s="1559"/>
      <c r="S101" s="1559"/>
    </row>
    <row r="102" spans="1:19" s="32" customFormat="1" ht="14.1" customHeight="1" x14ac:dyDescent="0.2">
      <c r="A102" s="1169"/>
      <c r="B102" s="1169"/>
      <c r="C102" s="1169"/>
      <c r="D102" s="1169"/>
      <c r="E102" s="1169"/>
      <c r="F102" s="1169"/>
      <c r="G102" s="1169"/>
      <c r="H102" s="1169"/>
      <c r="I102" s="1169"/>
      <c r="J102" s="1169"/>
      <c r="K102" s="1169"/>
      <c r="L102" s="1169"/>
      <c r="M102" s="1169"/>
      <c r="N102" s="1169"/>
      <c r="O102" s="1169"/>
      <c r="P102" s="1169"/>
      <c r="Q102" s="1169"/>
      <c r="R102" s="1169"/>
      <c r="S102" s="1169"/>
    </row>
    <row r="103" spans="1:19" x14ac:dyDescent="0.2">
      <c r="B103" s="1560" t="s">
        <v>146</v>
      </c>
      <c r="C103" s="1560"/>
      <c r="D103" s="1560"/>
      <c r="E103" s="1560"/>
      <c r="F103" s="1172"/>
      <c r="G103" s="1172"/>
      <c r="H103" s="1560" t="s">
        <v>147</v>
      </c>
      <c r="I103" s="1560"/>
      <c r="J103" s="1560"/>
      <c r="K103" s="1560"/>
      <c r="L103" s="1560"/>
      <c r="M103" s="1560"/>
      <c r="N103" s="1560"/>
      <c r="O103" s="1560"/>
      <c r="P103" s="1560"/>
      <c r="Q103" s="1560"/>
      <c r="R103" s="1560"/>
    </row>
    <row r="105" spans="1:19" ht="24.95" customHeight="1" x14ac:dyDescent="0.2">
      <c r="A105" s="1673" t="s">
        <v>183</v>
      </c>
      <c r="B105" s="1673"/>
      <c r="C105" s="1673"/>
      <c r="D105" s="1673"/>
      <c r="E105" s="1673"/>
      <c r="F105" s="1673"/>
      <c r="G105" s="1673"/>
      <c r="H105" s="1673"/>
      <c r="I105" s="1673"/>
      <c r="J105" s="1673"/>
      <c r="K105" s="1673"/>
      <c r="L105" s="1673"/>
      <c r="M105" s="1673"/>
      <c r="N105" s="1673"/>
      <c r="O105" s="1673"/>
      <c r="P105" s="1673"/>
      <c r="Q105" s="1673"/>
      <c r="R105" s="1673"/>
      <c r="S105" s="1673"/>
    </row>
    <row r="106" spans="1:19" ht="24.95" customHeight="1" x14ac:dyDescent="0.2">
      <c r="A106" s="1674" t="s">
        <v>237</v>
      </c>
      <c r="B106" s="1674"/>
      <c r="C106" s="1674"/>
      <c r="D106" s="1674"/>
      <c r="E106" s="1674"/>
      <c r="F106" s="1674"/>
      <c r="G106" s="1674"/>
      <c r="H106" s="1674"/>
      <c r="I106" s="1674"/>
      <c r="J106" s="1674"/>
      <c r="K106" s="1674"/>
      <c r="L106" s="1674"/>
      <c r="M106" s="1674"/>
      <c r="N106" s="1674"/>
      <c r="O106" s="1674"/>
      <c r="P106" s="1674"/>
      <c r="Q106" s="1674"/>
      <c r="R106" s="1674"/>
      <c r="S106" s="1674"/>
    </row>
    <row r="107" spans="1:19" ht="12" customHeight="1" x14ac:dyDescent="0.25">
      <c r="A107" s="1615"/>
      <c r="B107" s="1615"/>
      <c r="C107" s="1615"/>
      <c r="D107" s="1615"/>
      <c r="E107" s="1615"/>
      <c r="F107" s="1615"/>
      <c r="G107" s="1615"/>
      <c r="H107" s="1615"/>
      <c r="I107" s="1615"/>
      <c r="J107" s="1615"/>
      <c r="K107" s="1615"/>
      <c r="L107" s="1615"/>
      <c r="M107" s="1615"/>
      <c r="N107" s="1615"/>
      <c r="O107" s="1615"/>
      <c r="P107" s="1615"/>
      <c r="Q107" s="1615"/>
      <c r="R107" s="1615"/>
      <c r="S107" s="1615"/>
    </row>
    <row r="108" spans="1:19" s="32" customFormat="1" ht="30" customHeight="1" x14ac:dyDescent="0.2">
      <c r="A108" s="1675">
        <v>41732</v>
      </c>
      <c r="B108" s="1675"/>
      <c r="C108" s="1675"/>
      <c r="D108" s="1675"/>
      <c r="E108" s="1675"/>
      <c r="F108" s="1675"/>
      <c r="G108" s="1676" t="s">
        <v>231</v>
      </c>
      <c r="H108" s="1676"/>
      <c r="I108" s="1676"/>
      <c r="J108" s="1676"/>
      <c r="K108" s="1676"/>
      <c r="L108" s="1676"/>
      <c r="M108" s="1676"/>
      <c r="N108" s="1676"/>
      <c r="O108" s="1676"/>
      <c r="P108" s="1677" t="s">
        <v>232</v>
      </c>
      <c r="Q108" s="1677"/>
      <c r="R108" s="1677"/>
      <c r="S108" s="1677"/>
    </row>
    <row r="109" spans="1:19" s="32" customFormat="1" ht="12" customHeight="1" x14ac:dyDescent="0.2">
      <c r="A109" s="1670"/>
      <c r="B109" s="1670"/>
      <c r="C109" s="1670"/>
      <c r="D109" s="1670"/>
      <c r="E109" s="1670"/>
      <c r="F109" s="1670"/>
      <c r="G109" s="1670"/>
      <c r="H109" s="1670"/>
      <c r="I109" s="1670"/>
      <c r="J109" s="1670"/>
      <c r="K109" s="1670"/>
      <c r="L109" s="1670"/>
      <c r="M109" s="1670"/>
      <c r="N109" s="1670"/>
      <c r="O109" s="1670"/>
      <c r="P109" s="1670"/>
      <c r="Q109" s="1670"/>
      <c r="R109" s="1670"/>
      <c r="S109" s="1670"/>
    </row>
    <row r="110" spans="1:19" ht="21.95" customHeight="1" x14ac:dyDescent="0.2">
      <c r="A110" s="1671"/>
      <c r="B110" s="1671"/>
      <c r="C110" s="1671"/>
      <c r="D110" s="1671"/>
      <c r="E110" s="1671"/>
      <c r="F110" s="1672" t="s">
        <v>140</v>
      </c>
      <c r="G110" s="1672"/>
      <c r="H110" s="1678"/>
      <c r="I110" s="1678"/>
      <c r="J110" s="1678"/>
      <c r="K110" s="1678"/>
      <c r="L110" s="1678"/>
      <c r="M110" s="1678"/>
      <c r="N110" s="1678"/>
      <c r="O110" s="1678"/>
      <c r="P110" s="1678"/>
      <c r="Q110" s="1678"/>
      <c r="R110" s="1678"/>
      <c r="S110" s="1678"/>
    </row>
    <row r="111" spans="1:19" s="32" customFormat="1" ht="15" customHeight="1" x14ac:dyDescent="0.2">
      <c r="A111" s="1613"/>
      <c r="B111" s="1613"/>
      <c r="C111" s="1613"/>
      <c r="D111" s="1613"/>
      <c r="E111" s="1613"/>
      <c r="F111" s="1613"/>
      <c r="G111" s="1613"/>
      <c r="H111" s="1613"/>
      <c r="I111" s="1613"/>
      <c r="J111" s="1613"/>
      <c r="K111" s="1613"/>
      <c r="L111" s="1613"/>
      <c r="M111" s="1613"/>
      <c r="N111" s="1613"/>
      <c r="O111" s="1613"/>
      <c r="P111" s="1613"/>
      <c r="Q111" s="1613"/>
      <c r="R111" s="1613"/>
      <c r="S111" s="1613"/>
    </row>
    <row r="112" spans="1:19" s="50" customFormat="1" ht="15.95" customHeight="1" x14ac:dyDescent="0.2">
      <c r="A112" s="1561" t="s">
        <v>108</v>
      </c>
      <c r="B112" s="1559"/>
      <c r="C112" s="1559"/>
      <c r="D112" s="1559"/>
      <c r="E112" s="1559"/>
      <c r="F112" s="1559"/>
      <c r="G112" s="1559" t="s">
        <v>109</v>
      </c>
      <c r="H112" s="1559"/>
      <c r="I112" s="1559"/>
      <c r="J112" s="1559"/>
      <c r="K112" s="1559"/>
      <c r="L112" s="1559"/>
      <c r="M112" s="1559"/>
      <c r="N112" s="1559"/>
      <c r="O112" s="1559"/>
      <c r="P112" s="1559"/>
      <c r="Q112" s="1559"/>
      <c r="R112" s="1559"/>
      <c r="S112" s="1564"/>
    </row>
    <row r="113" spans="1:19" s="50" customFormat="1" ht="15.95" hidden="1" customHeight="1" x14ac:dyDescent="0.2">
      <c r="A113" s="53"/>
      <c r="B113" s="1668" t="s">
        <v>110</v>
      </c>
      <c r="C113" s="1150"/>
      <c r="D113" s="1669"/>
      <c r="E113" s="1668">
        <v>1085</v>
      </c>
      <c r="F113" s="1669"/>
      <c r="G113" s="51"/>
      <c r="H113" s="1576"/>
      <c r="I113" s="1576"/>
      <c r="J113" s="1576"/>
      <c r="K113" s="1576"/>
      <c r="L113" s="1576"/>
      <c r="M113" s="1576"/>
      <c r="N113" s="1576"/>
      <c r="O113" s="1576"/>
      <c r="P113" s="1576"/>
      <c r="Q113" s="1576"/>
      <c r="R113" s="1576"/>
      <c r="S113" s="1571"/>
    </row>
    <row r="114" spans="1:19" s="50" customFormat="1" ht="15.95" hidden="1" customHeight="1" x14ac:dyDescent="0.2">
      <c r="A114" s="53"/>
      <c r="B114" s="1668" t="s">
        <v>111</v>
      </c>
      <c r="C114" s="1150"/>
      <c r="D114" s="1669"/>
      <c r="E114" s="1668">
        <v>545</v>
      </c>
      <c r="F114" s="1669"/>
      <c r="G114" s="51"/>
      <c r="H114" s="1576"/>
      <c r="I114" s="1576"/>
      <c r="J114" s="1576"/>
      <c r="K114" s="1576"/>
      <c r="L114" s="1576"/>
      <c r="M114" s="1576"/>
      <c r="N114" s="1576"/>
      <c r="O114" s="1576"/>
      <c r="P114" s="1576"/>
      <c r="Q114" s="1576"/>
      <c r="R114" s="1576"/>
      <c r="S114" s="1571"/>
    </row>
    <row r="115" spans="1:19" s="50" customFormat="1" ht="15.95" hidden="1" customHeight="1" x14ac:dyDescent="0.2">
      <c r="A115" s="53"/>
      <c r="B115" s="1668" t="s">
        <v>112</v>
      </c>
      <c r="C115" s="1150"/>
      <c r="D115" s="1669"/>
      <c r="E115" s="1668">
        <v>1100</v>
      </c>
      <c r="F115" s="1669"/>
      <c r="G115" s="51"/>
      <c r="H115" s="1576"/>
      <c r="I115" s="1576"/>
      <c r="J115" s="1576"/>
      <c r="K115" s="1576"/>
      <c r="L115" s="1576"/>
      <c r="M115" s="1576"/>
      <c r="N115" s="1576"/>
      <c r="O115" s="1576"/>
      <c r="P115" s="1576"/>
      <c r="Q115" s="1576"/>
      <c r="R115" s="1576"/>
      <c r="S115" s="1571"/>
    </row>
    <row r="116" spans="1:19" s="50" customFormat="1" ht="15.95" hidden="1" customHeight="1" x14ac:dyDescent="0.2">
      <c r="A116" s="53"/>
      <c r="B116" s="1668" t="s">
        <v>113</v>
      </c>
      <c r="C116" s="1150"/>
      <c r="D116" s="1669"/>
      <c r="E116" s="1668">
        <v>204</v>
      </c>
      <c r="F116" s="1669"/>
      <c r="G116" s="51"/>
      <c r="H116" s="1576"/>
      <c r="I116" s="1576"/>
      <c r="J116" s="1576"/>
      <c r="K116" s="1576"/>
      <c r="L116" s="1576"/>
      <c r="M116" s="1576"/>
      <c r="N116" s="1576"/>
      <c r="O116" s="1576"/>
      <c r="P116" s="1576"/>
      <c r="Q116" s="1576"/>
      <c r="R116" s="1576"/>
      <c r="S116" s="1571"/>
    </row>
    <row r="117" spans="1:19" s="50" customFormat="1" ht="15.95" hidden="1" customHeight="1" x14ac:dyDescent="0.2">
      <c r="A117" s="53"/>
      <c r="B117" s="1668" t="s">
        <v>114</v>
      </c>
      <c r="C117" s="1150"/>
      <c r="D117" s="1669"/>
      <c r="E117" s="1668">
        <v>1086</v>
      </c>
      <c r="F117" s="1669"/>
      <c r="G117" s="51"/>
      <c r="H117" s="1576"/>
      <c r="I117" s="1576"/>
      <c r="J117" s="1576"/>
      <c r="K117" s="1576"/>
      <c r="L117" s="1576"/>
      <c r="M117" s="1576"/>
      <c r="N117" s="1576"/>
      <c r="O117" s="1576"/>
      <c r="P117" s="1576"/>
      <c r="Q117" s="1576"/>
      <c r="R117" s="1576"/>
      <c r="S117" s="1571"/>
    </row>
    <row r="118" spans="1:19" s="50" customFormat="1" ht="15.95" hidden="1" customHeight="1" x14ac:dyDescent="0.2">
      <c r="A118" s="53"/>
      <c r="B118" s="1668" t="s">
        <v>115</v>
      </c>
      <c r="C118" s="1150"/>
      <c r="D118" s="1669"/>
      <c r="E118" s="1668">
        <v>216</v>
      </c>
      <c r="F118" s="1669"/>
      <c r="G118" s="51"/>
      <c r="H118" s="1576"/>
      <c r="I118" s="1576"/>
      <c r="J118" s="1576"/>
      <c r="K118" s="1576"/>
      <c r="L118" s="1576"/>
      <c r="M118" s="1576"/>
      <c r="N118" s="1576"/>
      <c r="O118" s="1576"/>
      <c r="P118" s="1576"/>
      <c r="Q118" s="1576"/>
      <c r="R118" s="1576"/>
      <c r="S118" s="1571"/>
    </row>
    <row r="119" spans="1:19" s="50" customFormat="1" ht="15.95" hidden="1" customHeight="1" x14ac:dyDescent="0.2">
      <c r="A119" s="53"/>
      <c r="B119" s="1668" t="s">
        <v>116</v>
      </c>
      <c r="C119" s="1150"/>
      <c r="D119" s="1669"/>
      <c r="E119" s="1668">
        <v>953</v>
      </c>
      <c r="F119" s="1669"/>
      <c r="G119" s="51"/>
      <c r="H119" s="1576"/>
      <c r="I119" s="1576"/>
      <c r="J119" s="1576"/>
      <c r="K119" s="1576"/>
      <c r="L119" s="1576"/>
      <c r="M119" s="1576"/>
      <c r="N119" s="1576"/>
      <c r="O119" s="1576"/>
      <c r="P119" s="1576"/>
      <c r="Q119" s="1576"/>
      <c r="R119" s="1576"/>
      <c r="S119" s="1571"/>
    </row>
    <row r="120" spans="1:19" s="50" customFormat="1" ht="15.95" hidden="1" customHeight="1" x14ac:dyDescent="0.2">
      <c r="A120" s="53"/>
      <c r="B120" s="1668" t="s">
        <v>117</v>
      </c>
      <c r="C120" s="1150"/>
      <c r="D120" s="1669"/>
      <c r="E120" s="1668">
        <v>80</v>
      </c>
      <c r="F120" s="1669"/>
      <c r="G120" s="51"/>
      <c r="H120" s="1576"/>
      <c r="I120" s="1576"/>
      <c r="J120" s="1576"/>
      <c r="K120" s="1576"/>
      <c r="L120" s="1576"/>
      <c r="M120" s="1576"/>
      <c r="N120" s="1576"/>
      <c r="O120" s="1576"/>
      <c r="P120" s="1576"/>
      <c r="Q120" s="1576"/>
      <c r="R120" s="1576"/>
      <c r="S120" s="1571"/>
    </row>
    <row r="121" spans="1:19" s="50" customFormat="1" ht="15.95" hidden="1" customHeight="1" x14ac:dyDescent="0.2">
      <c r="A121" s="53"/>
      <c r="B121" s="1668" t="s">
        <v>118</v>
      </c>
      <c r="C121" s="1150"/>
      <c r="D121" s="1669"/>
      <c r="E121" s="1668">
        <v>103</v>
      </c>
      <c r="F121" s="1669"/>
      <c r="G121" s="51"/>
      <c r="H121" s="1576"/>
      <c r="I121" s="1576"/>
      <c r="J121" s="1576"/>
      <c r="K121" s="1576"/>
      <c r="L121" s="1576"/>
      <c r="M121" s="1576"/>
      <c r="N121" s="1576"/>
      <c r="O121" s="1576"/>
      <c r="P121" s="1576"/>
      <c r="Q121" s="1576"/>
      <c r="R121" s="1576"/>
      <c r="S121" s="1571"/>
    </row>
    <row r="122" spans="1:19" s="50" customFormat="1" ht="15.95" hidden="1" customHeight="1" x14ac:dyDescent="0.2">
      <c r="A122" s="53"/>
      <c r="B122" s="1668" t="s">
        <v>119</v>
      </c>
      <c r="C122" s="1150"/>
      <c r="D122" s="1669"/>
      <c r="E122" s="1668">
        <v>827</v>
      </c>
      <c r="F122" s="1669"/>
      <c r="G122" s="51"/>
      <c r="H122" s="1576"/>
      <c r="I122" s="1576"/>
      <c r="J122" s="1576"/>
      <c r="K122" s="1576"/>
      <c r="L122" s="1576"/>
      <c r="M122" s="1576"/>
      <c r="N122" s="1576"/>
      <c r="O122" s="1576"/>
      <c r="P122" s="1576"/>
      <c r="Q122" s="1576"/>
      <c r="R122" s="1576"/>
      <c r="S122" s="1571"/>
    </row>
    <row r="123" spans="1:19" s="50" customFormat="1" ht="15.95" hidden="1" customHeight="1" x14ac:dyDescent="0.2">
      <c r="A123" s="53"/>
      <c r="B123" s="1668" t="s">
        <v>120</v>
      </c>
      <c r="C123" s="1150"/>
      <c r="D123" s="1669"/>
      <c r="E123" s="1668">
        <v>792</v>
      </c>
      <c r="F123" s="1669"/>
      <c r="G123" s="51"/>
      <c r="H123" s="1576"/>
      <c r="I123" s="1576"/>
      <c r="J123" s="1576"/>
      <c r="K123" s="1576"/>
      <c r="L123" s="1576"/>
      <c r="M123" s="1576"/>
      <c r="N123" s="1576"/>
      <c r="O123" s="1576"/>
      <c r="P123" s="1576"/>
      <c r="Q123" s="1576"/>
      <c r="R123" s="1576"/>
      <c r="S123" s="1571"/>
    </row>
    <row r="124" spans="1:19" s="50" customFormat="1" ht="15.95" hidden="1" customHeight="1" x14ac:dyDescent="0.2">
      <c r="A124" s="53"/>
      <c r="B124" s="1668" t="s">
        <v>121</v>
      </c>
      <c r="C124" s="1150"/>
      <c r="D124" s="1669"/>
      <c r="E124" s="1668">
        <v>604</v>
      </c>
      <c r="F124" s="1669"/>
      <c r="G124" s="51"/>
      <c r="H124" s="1576"/>
      <c r="I124" s="1576"/>
      <c r="J124" s="1576"/>
      <c r="K124" s="1576"/>
      <c r="L124" s="1576"/>
      <c r="M124" s="1576"/>
      <c r="N124" s="1576"/>
      <c r="O124" s="1576"/>
      <c r="P124" s="1576"/>
      <c r="Q124" s="1576"/>
      <c r="R124" s="1576"/>
      <c r="S124" s="1571"/>
    </row>
    <row r="125" spans="1:19" s="50" customFormat="1" ht="15" customHeight="1" x14ac:dyDescent="0.2">
      <c r="A125" s="54"/>
      <c r="B125" s="1644" t="s">
        <v>122</v>
      </c>
      <c r="C125" s="1644"/>
      <c r="D125" s="1644"/>
      <c r="E125" s="1644" t="s">
        <v>123</v>
      </c>
      <c r="F125" s="1644"/>
      <c r="G125" s="37"/>
      <c r="H125" s="1644" t="s">
        <v>122</v>
      </c>
      <c r="I125" s="1644"/>
      <c r="J125" s="1644"/>
      <c r="K125" s="1644"/>
      <c r="L125" s="1644"/>
      <c r="M125" s="1644"/>
      <c r="N125" s="1644"/>
      <c r="O125" s="1644"/>
      <c r="P125" s="1644"/>
      <c r="Q125" s="1644" t="s">
        <v>123</v>
      </c>
      <c r="R125" s="1644"/>
      <c r="S125" s="1644"/>
    </row>
    <row r="126" spans="1:19" s="50" customFormat="1" ht="20.100000000000001" customHeight="1" x14ac:dyDescent="0.2">
      <c r="A126" s="54" t="s">
        <v>124</v>
      </c>
      <c r="B126" s="1609"/>
      <c r="C126" s="1609"/>
      <c r="D126" s="1609"/>
      <c r="E126" s="1609"/>
      <c r="F126" s="1609"/>
      <c r="G126" s="54" t="s">
        <v>125</v>
      </c>
      <c r="H126" s="1609"/>
      <c r="I126" s="1609"/>
      <c r="J126" s="1609"/>
      <c r="K126" s="1609"/>
      <c r="L126" s="1609"/>
      <c r="M126" s="1609"/>
      <c r="N126" s="1609"/>
      <c r="O126" s="1609"/>
      <c r="P126" s="1609"/>
      <c r="Q126" s="1609"/>
      <c r="R126" s="1609"/>
      <c r="S126" s="1609"/>
    </row>
    <row r="127" spans="1:19" s="50" customFormat="1" ht="20.100000000000001" customHeight="1" x14ac:dyDescent="0.2">
      <c r="A127" s="54" t="s">
        <v>126</v>
      </c>
      <c r="B127" s="1609"/>
      <c r="C127" s="1609"/>
      <c r="D127" s="1609"/>
      <c r="E127" s="1609"/>
      <c r="F127" s="1609"/>
      <c r="G127" s="54" t="s">
        <v>127</v>
      </c>
      <c r="H127" s="1609"/>
      <c r="I127" s="1609"/>
      <c r="J127" s="1609"/>
      <c r="K127" s="1609"/>
      <c r="L127" s="1609"/>
      <c r="M127" s="1609"/>
      <c r="N127" s="1609"/>
      <c r="O127" s="1609"/>
      <c r="P127" s="1609"/>
      <c r="Q127" s="1609"/>
      <c r="R127" s="1609"/>
      <c r="S127" s="1609"/>
    </row>
    <row r="128" spans="1:19" s="50" customFormat="1" ht="20.100000000000001" customHeight="1" x14ac:dyDescent="0.2">
      <c r="A128" s="54" t="s">
        <v>128</v>
      </c>
      <c r="B128" s="1609"/>
      <c r="C128" s="1609"/>
      <c r="D128" s="1609"/>
      <c r="E128" s="1609"/>
      <c r="F128" s="1609"/>
      <c r="G128" s="54" t="s">
        <v>129</v>
      </c>
      <c r="H128" s="1609"/>
      <c r="I128" s="1609"/>
      <c r="J128" s="1609"/>
      <c r="K128" s="1609"/>
      <c r="L128" s="1609"/>
      <c r="M128" s="1609"/>
      <c r="N128" s="1609"/>
      <c r="O128" s="1609"/>
      <c r="P128" s="1609"/>
      <c r="Q128" s="1609"/>
      <c r="R128" s="1609"/>
      <c r="S128" s="1609"/>
    </row>
    <row r="129" spans="1:19" s="50" customFormat="1" ht="15" customHeight="1" x14ac:dyDescent="0.2">
      <c r="A129" s="54"/>
      <c r="B129" s="1644" t="s">
        <v>130</v>
      </c>
      <c r="C129" s="1644"/>
      <c r="D129" s="1644"/>
      <c r="E129" s="1662"/>
      <c r="F129" s="1663"/>
      <c r="G129" s="37"/>
      <c r="H129" s="1644" t="s">
        <v>130</v>
      </c>
      <c r="I129" s="1644"/>
      <c r="J129" s="1644"/>
      <c r="K129" s="1644"/>
      <c r="L129" s="1644"/>
      <c r="M129" s="1644"/>
      <c r="N129" s="1644"/>
      <c r="O129" s="1644"/>
      <c r="P129" s="1644"/>
      <c r="Q129" s="1662"/>
      <c r="R129" s="1666"/>
      <c r="S129" s="1663"/>
    </row>
    <row r="130" spans="1:19" s="50" customFormat="1" ht="18" customHeight="1" x14ac:dyDescent="0.2">
      <c r="A130" s="1609" t="s">
        <v>168</v>
      </c>
      <c r="B130" s="1577"/>
      <c r="C130" s="1578"/>
      <c r="D130" s="1579"/>
      <c r="E130" s="1664"/>
      <c r="F130" s="1665"/>
      <c r="G130" s="1609" t="s">
        <v>168</v>
      </c>
      <c r="H130" s="1577"/>
      <c r="I130" s="1578"/>
      <c r="J130" s="1578"/>
      <c r="K130" s="1578"/>
      <c r="L130" s="1578"/>
      <c r="M130" s="1578"/>
      <c r="N130" s="1578"/>
      <c r="O130" s="1578"/>
      <c r="P130" s="1579"/>
      <c r="Q130" s="1664"/>
      <c r="R130" s="1667"/>
      <c r="S130" s="1665"/>
    </row>
    <row r="131" spans="1:19" s="50" customFormat="1" ht="18" customHeight="1" x14ac:dyDescent="0.2">
      <c r="A131" s="1609"/>
      <c r="B131" s="1587"/>
      <c r="C131" s="1588"/>
      <c r="D131" s="1589"/>
      <c r="E131" s="1664"/>
      <c r="F131" s="1665"/>
      <c r="G131" s="1609"/>
      <c r="H131" s="1587"/>
      <c r="I131" s="1588"/>
      <c r="J131" s="1588"/>
      <c r="K131" s="1588"/>
      <c r="L131" s="1588"/>
      <c r="M131" s="1588"/>
      <c r="N131" s="1588"/>
      <c r="O131" s="1588"/>
      <c r="P131" s="1589"/>
      <c r="Q131" s="1664"/>
      <c r="R131" s="1667"/>
      <c r="S131" s="1665"/>
    </row>
    <row r="132" spans="1:19" ht="15.95" customHeight="1" x14ac:dyDescent="0.2">
      <c r="A132" s="1560"/>
      <c r="B132" s="1560"/>
      <c r="C132" s="1560"/>
      <c r="D132" s="1560"/>
      <c r="E132" s="1560"/>
      <c r="F132" s="1560"/>
      <c r="G132" s="1560"/>
      <c r="H132" s="1560"/>
      <c r="I132" s="1560"/>
      <c r="J132" s="1560"/>
      <c r="K132" s="1560"/>
      <c r="L132" s="1560"/>
      <c r="M132" s="1560"/>
      <c r="N132" s="1560"/>
      <c r="O132" s="1560"/>
      <c r="P132" s="1560"/>
      <c r="Q132" s="1560"/>
      <c r="R132" s="1560"/>
      <c r="S132" s="1560"/>
    </row>
    <row r="133" spans="1:19" x14ac:dyDescent="0.2">
      <c r="A133" s="39"/>
      <c r="B133" s="52" t="s">
        <v>131</v>
      </c>
      <c r="C133" s="52"/>
      <c r="D133" s="1102" t="s">
        <v>132</v>
      </c>
      <c r="E133" s="1620"/>
      <c r="F133" s="1621" t="s">
        <v>133</v>
      </c>
      <c r="G133" s="1622"/>
      <c r="H133" s="1621" t="s">
        <v>134</v>
      </c>
      <c r="I133" s="1622"/>
      <c r="J133" s="1621" t="s">
        <v>135</v>
      </c>
      <c r="K133" s="1622"/>
      <c r="L133" s="1621" t="s">
        <v>136</v>
      </c>
      <c r="M133" s="1622"/>
      <c r="N133" s="1621" t="s">
        <v>137</v>
      </c>
      <c r="O133" s="1623"/>
      <c r="P133" s="1632" t="s">
        <v>138</v>
      </c>
      <c r="Q133" s="1622"/>
      <c r="R133" s="1621" t="s">
        <v>139</v>
      </c>
      <c r="S133" s="1622"/>
    </row>
    <row r="134" spans="1:19" ht="30" customHeight="1" x14ac:dyDescent="0.2">
      <c r="A134" s="38" t="s">
        <v>124</v>
      </c>
      <c r="B134" s="54" t="str">
        <f>IF(B126&lt;&gt;"",B126,"")</f>
        <v/>
      </c>
      <c r="C134" s="54" t="s">
        <v>127</v>
      </c>
      <c r="D134" s="1570" t="str">
        <f>IF(H127&lt;&gt;"",H127,"")</f>
        <v/>
      </c>
      <c r="E134" s="1571"/>
      <c r="F134" s="72"/>
      <c r="G134" s="74"/>
      <c r="H134" s="72"/>
      <c r="I134" s="74"/>
      <c r="J134" s="72"/>
      <c r="K134" s="74"/>
      <c r="L134" s="72"/>
      <c r="M134" s="74"/>
      <c r="N134" s="72"/>
      <c r="O134" s="73"/>
      <c r="P134" s="61"/>
      <c r="Q134" s="74"/>
      <c r="R134" s="72" t="str">
        <f>IF(P134=3,1,IF(Q134=3,0,""))</f>
        <v/>
      </c>
      <c r="S134" s="74" t="str">
        <f>IF(P134=3,0,IF(Q134=3,1,""))</f>
        <v/>
      </c>
    </row>
    <row r="135" spans="1:19" ht="30" customHeight="1" x14ac:dyDescent="0.2">
      <c r="A135" s="38" t="s">
        <v>126</v>
      </c>
      <c r="B135" s="54" t="str">
        <f>IF(B127&lt;&gt;"",B127,"")</f>
        <v/>
      </c>
      <c r="C135" s="54" t="s">
        <v>125</v>
      </c>
      <c r="D135" s="1570" t="str">
        <f>IF(H126&lt;&gt;"",H126,"")</f>
        <v/>
      </c>
      <c r="E135" s="1571"/>
      <c r="F135" s="72"/>
      <c r="G135" s="74"/>
      <c r="H135" s="72"/>
      <c r="I135" s="74"/>
      <c r="J135" s="72"/>
      <c r="K135" s="74"/>
      <c r="L135" s="72"/>
      <c r="M135" s="74"/>
      <c r="N135" s="72"/>
      <c r="O135" s="73"/>
      <c r="P135" s="61"/>
      <c r="Q135" s="74"/>
      <c r="R135" s="72" t="str">
        <f t="shared" ref="R135:R136" si="10">IF(P135=3,1,IF(Q135=3,0,""))</f>
        <v/>
      </c>
      <c r="S135" s="74" t="str">
        <f t="shared" ref="S135:S136" si="11">IF(P135=3,0,IF(Q135=3,1,""))</f>
        <v/>
      </c>
    </row>
    <row r="136" spans="1:19" ht="30" customHeight="1" x14ac:dyDescent="0.2">
      <c r="A136" s="38" t="s">
        <v>128</v>
      </c>
      <c r="B136" s="54" t="str">
        <f>IF(B128&lt;&gt;"",B128,"")</f>
        <v/>
      </c>
      <c r="C136" s="54" t="s">
        <v>129</v>
      </c>
      <c r="D136" s="1570" t="str">
        <f t="shared" ref="D136" si="12">IF(H128&lt;&gt;"",H128,"")</f>
        <v/>
      </c>
      <c r="E136" s="1571"/>
      <c r="F136" s="72"/>
      <c r="G136" s="74"/>
      <c r="H136" s="72"/>
      <c r="I136" s="74"/>
      <c r="J136" s="72"/>
      <c r="K136" s="74"/>
      <c r="L136" s="72"/>
      <c r="M136" s="74"/>
      <c r="N136" s="72"/>
      <c r="O136" s="73"/>
      <c r="P136" s="61"/>
      <c r="Q136" s="74"/>
      <c r="R136" s="72" t="str">
        <f t="shared" si="10"/>
        <v/>
      </c>
      <c r="S136" s="74" t="str">
        <f t="shared" si="11"/>
        <v/>
      </c>
    </row>
    <row r="137" spans="1:19" ht="15.2" customHeight="1" x14ac:dyDescent="0.2">
      <c r="A137" s="1609" t="s">
        <v>168</v>
      </c>
      <c r="B137" s="40" t="str">
        <f>IF(B130&lt;&gt;"",B130,"")</f>
        <v/>
      </c>
      <c r="C137" s="1609"/>
      <c r="D137" s="1577" t="str">
        <f>IF(H130&lt;&gt;"",H130,"")</f>
        <v/>
      </c>
      <c r="E137" s="1579"/>
      <c r="F137" s="1561"/>
      <c r="G137" s="1564"/>
      <c r="H137" s="1561"/>
      <c r="I137" s="1564"/>
      <c r="J137" s="1561"/>
      <c r="K137" s="1564"/>
      <c r="L137" s="1561"/>
      <c r="M137" s="1564"/>
      <c r="N137" s="1561"/>
      <c r="O137" s="1559"/>
      <c r="P137" s="1659"/>
      <c r="Q137" s="1564"/>
      <c r="R137" s="1561" t="str">
        <f>IF(P137=3,1,IF(Q137=3,0,""))</f>
        <v/>
      </c>
      <c r="S137" s="1564" t="str">
        <f>IF(P137=3,0,IF(Q137=3,1,""))</f>
        <v/>
      </c>
    </row>
    <row r="138" spans="1:19" ht="15.2" customHeight="1" x14ac:dyDescent="0.2">
      <c r="A138" s="1609"/>
      <c r="B138" s="41" t="str">
        <f>IF(B131&lt;&gt;"",B131,"")</f>
        <v/>
      </c>
      <c r="C138" s="1609"/>
      <c r="D138" s="1587" t="str">
        <f>IF(H131&lt;&gt;"",H131,"")</f>
        <v/>
      </c>
      <c r="E138" s="1589"/>
      <c r="F138" s="1562"/>
      <c r="G138" s="1661"/>
      <c r="H138" s="1562"/>
      <c r="I138" s="1661"/>
      <c r="J138" s="1562"/>
      <c r="K138" s="1661"/>
      <c r="L138" s="1562"/>
      <c r="M138" s="1661"/>
      <c r="N138" s="1562"/>
      <c r="O138" s="1658"/>
      <c r="P138" s="1660"/>
      <c r="Q138" s="1661"/>
      <c r="R138" s="1562"/>
      <c r="S138" s="1661"/>
    </row>
    <row r="139" spans="1:19" ht="30" customHeight="1" x14ac:dyDescent="0.2">
      <c r="A139" s="38" t="s">
        <v>124</v>
      </c>
      <c r="B139" s="54" t="str">
        <f>IF(B126&lt;&gt;"",B126,"")</f>
        <v/>
      </c>
      <c r="C139" s="54" t="s">
        <v>125</v>
      </c>
      <c r="D139" s="1570" t="str">
        <f>IF(H126&lt;&gt;"",H126,"")</f>
        <v/>
      </c>
      <c r="E139" s="1571"/>
      <c r="F139" s="72"/>
      <c r="G139" s="74"/>
      <c r="H139" s="72"/>
      <c r="I139" s="74"/>
      <c r="J139" s="72"/>
      <c r="K139" s="74"/>
      <c r="L139" s="72"/>
      <c r="M139" s="74"/>
      <c r="N139" s="72"/>
      <c r="O139" s="73"/>
      <c r="P139" s="61"/>
      <c r="Q139" s="74"/>
      <c r="R139" s="72" t="str">
        <f t="shared" ref="R139:R141" si="13">IF(P139=3,1,IF(Q139=3,0,""))</f>
        <v/>
      </c>
      <c r="S139" s="74" t="str">
        <f t="shared" ref="S139:S141" si="14">IF(P139=3,0,IF(Q139=3,1,""))</f>
        <v/>
      </c>
    </row>
    <row r="140" spans="1:19" ht="30" customHeight="1" x14ac:dyDescent="0.2">
      <c r="A140" s="38" t="s">
        <v>126</v>
      </c>
      <c r="B140" s="54" t="str">
        <f>IF(B127&lt;&gt;"",B127,"")</f>
        <v/>
      </c>
      <c r="C140" s="54" t="s">
        <v>129</v>
      </c>
      <c r="D140" s="1570" t="str">
        <f>IF(H128&lt;&gt;"",H128,"")</f>
        <v/>
      </c>
      <c r="E140" s="1571"/>
      <c r="F140" s="72"/>
      <c r="G140" s="74"/>
      <c r="H140" s="72"/>
      <c r="I140" s="74"/>
      <c r="J140" s="72"/>
      <c r="K140" s="74"/>
      <c r="L140" s="72"/>
      <c r="M140" s="74"/>
      <c r="N140" s="72"/>
      <c r="O140" s="73"/>
      <c r="P140" s="61"/>
      <c r="Q140" s="74"/>
      <c r="R140" s="72" t="str">
        <f t="shared" si="13"/>
        <v/>
      </c>
      <c r="S140" s="74" t="str">
        <f t="shared" si="14"/>
        <v/>
      </c>
    </row>
    <row r="141" spans="1:19" ht="30" customHeight="1" x14ac:dyDescent="0.2">
      <c r="A141" s="38" t="s">
        <v>128</v>
      </c>
      <c r="B141" s="54" t="str">
        <f>IF(B128&lt;&gt;"",B128,"")</f>
        <v/>
      </c>
      <c r="C141" s="54" t="s">
        <v>127</v>
      </c>
      <c r="D141" s="1570" t="str">
        <f>IF(H127&lt;&gt;"",H127,"")</f>
        <v/>
      </c>
      <c r="E141" s="1571"/>
      <c r="F141" s="72"/>
      <c r="G141" s="74"/>
      <c r="H141" s="72"/>
      <c r="I141" s="74"/>
      <c r="J141" s="72"/>
      <c r="K141" s="74"/>
      <c r="L141" s="72"/>
      <c r="M141" s="74"/>
      <c r="N141" s="72"/>
      <c r="O141" s="73"/>
      <c r="P141" s="61"/>
      <c r="Q141" s="74"/>
      <c r="R141" s="72" t="str">
        <f t="shared" si="13"/>
        <v/>
      </c>
      <c r="S141" s="74" t="str">
        <f t="shared" si="14"/>
        <v/>
      </c>
    </row>
    <row r="142" spans="1:19" ht="30" customHeight="1" x14ac:dyDescent="0.2">
      <c r="A142" s="38"/>
      <c r="B142" s="54"/>
      <c r="C142" s="54"/>
      <c r="D142" s="1570"/>
      <c r="E142" s="1571"/>
      <c r="F142" s="72"/>
      <c r="G142" s="74"/>
      <c r="H142" s="72"/>
      <c r="I142" s="74"/>
      <c r="J142" s="72"/>
      <c r="K142" s="74"/>
      <c r="L142" s="72"/>
      <c r="M142" s="74"/>
      <c r="N142" s="72"/>
      <c r="O142" s="73"/>
      <c r="P142" s="61"/>
      <c r="Q142" s="74"/>
      <c r="R142" s="72"/>
      <c r="S142" s="74"/>
    </row>
    <row r="143" spans="1:19" ht="18" hidden="1" customHeight="1" x14ac:dyDescent="0.2">
      <c r="A143" s="62"/>
      <c r="B143" s="63"/>
      <c r="C143" s="64"/>
      <c r="D143" s="63"/>
      <c r="E143" s="63"/>
      <c r="F143" s="63"/>
      <c r="G143" s="63"/>
      <c r="H143" s="65"/>
      <c r="I143" s="66"/>
      <c r="J143" s="65"/>
      <c r="K143" s="65"/>
      <c r="L143" s="66"/>
      <c r="M143" s="65"/>
      <c r="N143" s="65"/>
      <c r="O143" s="66"/>
      <c r="P143" s="67">
        <f>SUM(P137:P142)</f>
        <v>0</v>
      </c>
      <c r="Q143" s="68">
        <f>SUM(Q137:Q142)</f>
        <v>0</v>
      </c>
      <c r="R143" s="67">
        <f>SUM(R137:R142)</f>
        <v>0</v>
      </c>
      <c r="S143" s="68">
        <f>SUM(S137:S142)</f>
        <v>0</v>
      </c>
    </row>
    <row r="144" spans="1:19" s="32" customFormat="1" ht="20.100000000000001" customHeight="1" x14ac:dyDescent="0.2">
      <c r="A144" s="1572" t="s">
        <v>141</v>
      </c>
      <c r="B144" s="1573"/>
      <c r="C144" s="1573"/>
      <c r="D144" s="1573"/>
      <c r="E144" s="1573"/>
      <c r="F144" s="1573"/>
      <c r="G144" s="1573"/>
      <c r="H144" s="1573"/>
      <c r="I144" s="1573"/>
      <c r="J144" s="1573"/>
      <c r="K144" s="1573"/>
      <c r="L144" s="1573"/>
      <c r="M144" s="1573"/>
      <c r="N144" s="1573"/>
      <c r="O144" s="1573"/>
      <c r="P144" s="61" t="str">
        <f>IF(SUM(P134:P142)&gt;0,SUM(P134:P142),IF(SUM(Q134:Q142)&gt;0,SUM(P134:P142),""))</f>
        <v/>
      </c>
      <c r="Q144" s="74" t="str">
        <f>IF(SUM(Q134:Q142)&gt;0,SUM(Q134:Q142),IF(SUM(R134:R142)&gt;0,SUM(Q134:Q142),""))</f>
        <v/>
      </c>
      <c r="R144" s="72" t="str">
        <f>IF(SUM(R134:R142)&gt;0,SUM(R134:R142),IF(SUM(S134:S142)&gt;0,SUM(R134:R142),""))</f>
        <v/>
      </c>
      <c r="S144" s="74" t="str">
        <f>IF(SUM(R134:S142)&gt;0,SUM(S134:S142),IF(SUM(R134:R142)&gt;0,SUM(S134:S142),""))</f>
        <v/>
      </c>
    </row>
    <row r="145" spans="1:19" s="32" customFormat="1" ht="9.9499999999999993" customHeight="1" x14ac:dyDescent="0.2">
      <c r="A145" s="1559"/>
      <c r="B145" s="1559"/>
      <c r="C145" s="1559"/>
      <c r="D145" s="1559"/>
      <c r="E145" s="1559"/>
      <c r="F145" s="1559"/>
      <c r="G145" s="1559"/>
      <c r="H145" s="1559"/>
      <c r="I145" s="1559"/>
      <c r="J145" s="1559"/>
      <c r="K145" s="1559"/>
      <c r="L145" s="1559"/>
      <c r="M145" s="1559"/>
      <c r="N145" s="1559"/>
      <c r="O145" s="1559"/>
      <c r="P145" s="1559"/>
      <c r="Q145" s="1559"/>
      <c r="R145" s="1559"/>
      <c r="S145" s="1559"/>
    </row>
    <row r="146" spans="1:19" s="32" customFormat="1" ht="18" customHeight="1" x14ac:dyDescent="0.2">
      <c r="A146" s="1657"/>
      <c r="B146" s="1657"/>
      <c r="C146" s="1657"/>
      <c r="D146" s="1657"/>
      <c r="E146" s="1657"/>
      <c r="F146" s="1657"/>
      <c r="G146" s="1658"/>
      <c r="H146" s="1658"/>
      <c r="I146" s="1658"/>
      <c r="J146" s="1658"/>
      <c r="K146" s="1658"/>
      <c r="L146" s="1658"/>
      <c r="M146" s="1658"/>
      <c r="N146" s="1658"/>
      <c r="O146" s="1658"/>
      <c r="P146" s="1658"/>
      <c r="Q146" s="1658"/>
      <c r="R146" s="1658"/>
      <c r="S146" s="1658"/>
    </row>
    <row r="147" spans="1:19" ht="21.95" customHeight="1" x14ac:dyDescent="0.2">
      <c r="A147" s="1651" t="s">
        <v>185</v>
      </c>
      <c r="B147" s="1652"/>
      <c r="C147" s="1653" t="str">
        <f>IF(R144=4,CONCATENATE(R144," : ",S144),IF(S144=4,CONCATENATE(S144," : ",R144),""))</f>
        <v/>
      </c>
      <c r="D147" s="1654"/>
      <c r="E147" s="75" t="s">
        <v>186</v>
      </c>
      <c r="F147" s="1653" t="str">
        <f>IF(R144=4,CONCATENATE(P144," : ",Q144),IF(S144=4,CONCATENATE(Q144," : ",P144),""))</f>
        <v/>
      </c>
      <c r="G147" s="1654"/>
      <c r="H147" s="1655" t="s">
        <v>187</v>
      </c>
      <c r="I147" s="1656"/>
      <c r="J147" s="1656"/>
      <c r="K147" s="1656" t="str">
        <f>IF(R144=4,A110,IF(S144=4,H110,""))</f>
        <v/>
      </c>
      <c r="L147" s="1656"/>
      <c r="M147" s="1656"/>
      <c r="N147" s="1656"/>
      <c r="O147" s="1656"/>
      <c r="P147" s="1656"/>
      <c r="Q147" s="1656"/>
      <c r="R147" s="1656"/>
      <c r="S147" s="1654"/>
    </row>
    <row r="148" spans="1:19" s="32" customFormat="1" ht="18" customHeight="1" x14ac:dyDescent="0.2">
      <c r="A148" s="1576"/>
      <c r="B148" s="1576"/>
      <c r="C148" s="1576"/>
      <c r="D148" s="1576"/>
      <c r="E148" s="1576"/>
      <c r="F148" s="1576"/>
      <c r="G148" s="1576"/>
      <c r="H148" s="1576"/>
      <c r="I148" s="1576"/>
      <c r="J148" s="1576"/>
      <c r="K148" s="1576"/>
      <c r="L148" s="1576"/>
      <c r="M148" s="1576"/>
      <c r="N148" s="1576"/>
      <c r="O148" s="1576"/>
      <c r="P148" s="1576"/>
      <c r="Q148" s="1576"/>
      <c r="R148" s="1576"/>
      <c r="S148" s="1576"/>
    </row>
    <row r="149" spans="1:19" s="32" customFormat="1" ht="18" customHeight="1" x14ac:dyDescent="0.2">
      <c r="A149" s="1650" t="s">
        <v>144</v>
      </c>
      <c r="B149" s="1650"/>
      <c r="C149" s="1650"/>
      <c r="D149" s="1650"/>
      <c r="E149" s="1650"/>
      <c r="F149" s="1650"/>
      <c r="G149" s="1650"/>
      <c r="H149" s="1650"/>
      <c r="I149" s="1650"/>
      <c r="J149" s="1650"/>
      <c r="K149" s="1650"/>
      <c r="L149" s="1650"/>
      <c r="M149" s="1650"/>
      <c r="N149" s="1650"/>
      <c r="O149" s="1650"/>
      <c r="P149" s="1650"/>
      <c r="Q149" s="1650"/>
      <c r="R149" s="1650"/>
      <c r="S149" s="1650"/>
    </row>
    <row r="150" spans="1:19" s="32" customFormat="1" ht="18" customHeight="1" x14ac:dyDescent="0.2">
      <c r="A150" s="1625"/>
      <c r="B150" s="1625"/>
      <c r="C150" s="1625"/>
      <c r="D150" s="1625"/>
      <c r="E150" s="1625"/>
      <c r="F150" s="1625"/>
      <c r="G150" s="1625"/>
      <c r="H150" s="1625"/>
      <c r="I150" s="1625"/>
      <c r="J150" s="1625"/>
      <c r="K150" s="1625"/>
      <c r="L150" s="1625"/>
      <c r="M150" s="1625"/>
      <c r="N150" s="1625"/>
      <c r="O150" s="1625"/>
      <c r="P150" s="1625"/>
      <c r="Q150" s="1625"/>
      <c r="R150" s="1625"/>
      <c r="S150" s="1625"/>
    </row>
    <row r="151" spans="1:19" s="32" customFormat="1" ht="18" customHeight="1" x14ac:dyDescent="0.2">
      <c r="A151" s="1625" t="s">
        <v>188</v>
      </c>
      <c r="B151" s="1625"/>
      <c r="C151" s="1625"/>
      <c r="D151" s="1625"/>
      <c r="E151" s="1625"/>
      <c r="F151" s="1625"/>
      <c r="G151" s="1625"/>
      <c r="H151" s="1625"/>
      <c r="I151" s="1625"/>
      <c r="J151" s="1625"/>
      <c r="K151" s="1625"/>
      <c r="L151" s="1625"/>
      <c r="M151" s="1625"/>
      <c r="N151" s="1625"/>
      <c r="O151" s="1625"/>
      <c r="P151" s="1625"/>
      <c r="Q151" s="1625"/>
      <c r="R151" s="1625"/>
      <c r="S151" s="1625"/>
    </row>
    <row r="152" spans="1:19" s="32" customFormat="1" ht="18" customHeight="1" x14ac:dyDescent="0.2">
      <c r="A152" s="1625"/>
      <c r="B152" s="1625"/>
      <c r="C152" s="1625"/>
      <c r="D152" s="1625"/>
      <c r="E152" s="1625"/>
      <c r="F152" s="1625"/>
      <c r="G152" s="1625"/>
      <c r="H152" s="1625"/>
      <c r="I152" s="1625"/>
      <c r="J152" s="1625"/>
      <c r="K152" s="1625"/>
      <c r="L152" s="1625"/>
      <c r="M152" s="1625"/>
      <c r="N152" s="1625"/>
      <c r="O152" s="1625"/>
      <c r="P152" s="1625"/>
      <c r="Q152" s="1625"/>
      <c r="R152" s="1625"/>
      <c r="S152" s="1625"/>
    </row>
    <row r="153" spans="1:19" s="32" customFormat="1" ht="18" customHeight="1" x14ac:dyDescent="0.2">
      <c r="A153" s="1559"/>
      <c r="B153" s="1559"/>
      <c r="C153" s="1559"/>
      <c r="D153" s="1559"/>
      <c r="E153" s="1559"/>
      <c r="F153" s="1559"/>
      <c r="G153" s="1559"/>
      <c r="H153" s="1559"/>
      <c r="I153" s="1559"/>
      <c r="J153" s="1559"/>
      <c r="K153" s="1559"/>
      <c r="L153" s="1559"/>
      <c r="M153" s="1559"/>
      <c r="N153" s="1559"/>
      <c r="O153" s="1559"/>
      <c r="P153" s="1559"/>
      <c r="Q153" s="1559"/>
      <c r="R153" s="1559"/>
      <c r="S153" s="1559"/>
    </row>
    <row r="154" spans="1:19" s="32" customFormat="1" ht="14.1" customHeight="1" x14ac:dyDescent="0.2">
      <c r="A154" s="1169"/>
      <c r="B154" s="1169"/>
      <c r="C154" s="1169"/>
      <c r="D154" s="1169"/>
      <c r="E154" s="1169"/>
      <c r="F154" s="1169"/>
      <c r="G154" s="1169"/>
      <c r="H154" s="1169"/>
      <c r="I154" s="1169"/>
      <c r="J154" s="1169"/>
      <c r="K154" s="1169"/>
      <c r="L154" s="1169"/>
      <c r="M154" s="1169"/>
      <c r="N154" s="1169"/>
      <c r="O154" s="1169"/>
      <c r="P154" s="1169"/>
      <c r="Q154" s="1169"/>
      <c r="R154" s="1169"/>
      <c r="S154" s="1169"/>
    </row>
    <row r="155" spans="1:19" x14ac:dyDescent="0.2">
      <c r="B155" s="1560" t="s">
        <v>146</v>
      </c>
      <c r="C155" s="1560"/>
      <c r="D155" s="1560"/>
      <c r="E155" s="1560"/>
      <c r="F155" s="1172"/>
      <c r="G155" s="1172"/>
      <c r="H155" s="1560" t="s">
        <v>147</v>
      </c>
      <c r="I155" s="1560"/>
      <c r="J155" s="1560"/>
      <c r="K155" s="1560"/>
      <c r="L155" s="1560"/>
      <c r="M155" s="1560"/>
      <c r="N155" s="1560"/>
      <c r="O155" s="1560"/>
      <c r="P155" s="1560"/>
      <c r="Q155" s="1560"/>
      <c r="R155" s="1560"/>
    </row>
  </sheetData>
  <mergeCells count="423">
    <mergeCell ref="A149:S149"/>
    <mergeCell ref="A150:S150"/>
    <mergeCell ref="A151:S151"/>
    <mergeCell ref="A152:S152"/>
    <mergeCell ref="A153:S153"/>
    <mergeCell ref="A154:S154"/>
    <mergeCell ref="B155:E155"/>
    <mergeCell ref="F155:G155"/>
    <mergeCell ref="H155:R155"/>
    <mergeCell ref="A146:F146"/>
    <mergeCell ref="G146:I146"/>
    <mergeCell ref="J146:S146"/>
    <mergeCell ref="A147:B147"/>
    <mergeCell ref="C147:D147"/>
    <mergeCell ref="F147:G147"/>
    <mergeCell ref="H147:J147"/>
    <mergeCell ref="K147:S147"/>
    <mergeCell ref="A148:S148"/>
    <mergeCell ref="R137:R138"/>
    <mergeCell ref="S137:S138"/>
    <mergeCell ref="D138:E138"/>
    <mergeCell ref="D139:E139"/>
    <mergeCell ref="D140:E140"/>
    <mergeCell ref="D141:E141"/>
    <mergeCell ref="D142:E142"/>
    <mergeCell ref="A144:O144"/>
    <mergeCell ref="A145:S145"/>
    <mergeCell ref="I137:I138"/>
    <mergeCell ref="J137:J138"/>
    <mergeCell ref="K137:K138"/>
    <mergeCell ref="L137:L138"/>
    <mergeCell ref="M137:M138"/>
    <mergeCell ref="N137:N138"/>
    <mergeCell ref="O137:O138"/>
    <mergeCell ref="P137:P138"/>
    <mergeCell ref="Q137:Q138"/>
    <mergeCell ref="D134:E134"/>
    <mergeCell ref="D135:E135"/>
    <mergeCell ref="D136:E136"/>
    <mergeCell ref="A137:A138"/>
    <mergeCell ref="C137:C138"/>
    <mergeCell ref="D137:E137"/>
    <mergeCell ref="F137:F138"/>
    <mergeCell ref="G137:G138"/>
    <mergeCell ref="H137:H138"/>
    <mergeCell ref="A130:A131"/>
    <mergeCell ref="B130:D130"/>
    <mergeCell ref="G130:G131"/>
    <mergeCell ref="H130:P130"/>
    <mergeCell ref="B131:D131"/>
    <mergeCell ref="H131:P131"/>
    <mergeCell ref="A132:S132"/>
    <mergeCell ref="D133:E133"/>
    <mergeCell ref="F133:G133"/>
    <mergeCell ref="H133:I133"/>
    <mergeCell ref="J133:K133"/>
    <mergeCell ref="L133:M133"/>
    <mergeCell ref="N133:O133"/>
    <mergeCell ref="P133:Q133"/>
    <mergeCell ref="R133:S133"/>
    <mergeCell ref="B127:D127"/>
    <mergeCell ref="E127:F127"/>
    <mergeCell ref="H127:P127"/>
    <mergeCell ref="Q127:S127"/>
    <mergeCell ref="B128:D128"/>
    <mergeCell ref="E128:F128"/>
    <mergeCell ref="H128:P128"/>
    <mergeCell ref="Q128:S128"/>
    <mergeCell ref="B129:D129"/>
    <mergeCell ref="E129:F131"/>
    <mergeCell ref="H129:P129"/>
    <mergeCell ref="Q129:S131"/>
    <mergeCell ref="B124:D124"/>
    <mergeCell ref="E124:F124"/>
    <mergeCell ref="H124:P124"/>
    <mergeCell ref="Q124:S124"/>
    <mergeCell ref="B125:D125"/>
    <mergeCell ref="E125:F125"/>
    <mergeCell ref="H125:P125"/>
    <mergeCell ref="Q125:S125"/>
    <mergeCell ref="B126:D126"/>
    <mergeCell ref="E126:F126"/>
    <mergeCell ref="H126:P126"/>
    <mergeCell ref="Q126:S126"/>
    <mergeCell ref="B121:D121"/>
    <mergeCell ref="E121:F121"/>
    <mergeCell ref="H121:P121"/>
    <mergeCell ref="Q121:S121"/>
    <mergeCell ref="B122:D122"/>
    <mergeCell ref="E122:F122"/>
    <mergeCell ref="H122:P122"/>
    <mergeCell ref="Q122:S122"/>
    <mergeCell ref="B123:D123"/>
    <mergeCell ref="E123:F123"/>
    <mergeCell ref="H123:P123"/>
    <mergeCell ref="Q123:S123"/>
    <mergeCell ref="B118:D118"/>
    <mergeCell ref="E118:F118"/>
    <mergeCell ref="H118:P118"/>
    <mergeCell ref="Q118:S118"/>
    <mergeCell ref="B119:D119"/>
    <mergeCell ref="E119:F119"/>
    <mergeCell ref="H119:P119"/>
    <mergeCell ref="Q119:S119"/>
    <mergeCell ref="B120:D120"/>
    <mergeCell ref="E120:F120"/>
    <mergeCell ref="H120:P120"/>
    <mergeCell ref="Q120:S120"/>
    <mergeCell ref="B115:D115"/>
    <mergeCell ref="E115:F115"/>
    <mergeCell ref="H115:P115"/>
    <mergeCell ref="Q115:S115"/>
    <mergeCell ref="B116:D116"/>
    <mergeCell ref="E116:F116"/>
    <mergeCell ref="H116:P116"/>
    <mergeCell ref="Q116:S116"/>
    <mergeCell ref="B117:D117"/>
    <mergeCell ref="E117:F117"/>
    <mergeCell ref="H117:P117"/>
    <mergeCell ref="Q117:S117"/>
    <mergeCell ref="A111:S111"/>
    <mergeCell ref="A112:F112"/>
    <mergeCell ref="G112:S112"/>
    <mergeCell ref="B113:D113"/>
    <mergeCell ref="E113:F113"/>
    <mergeCell ref="H113:P113"/>
    <mergeCell ref="Q113:S113"/>
    <mergeCell ref="B114:D114"/>
    <mergeCell ref="E114:F114"/>
    <mergeCell ref="H114:P114"/>
    <mergeCell ref="Q114:S114"/>
    <mergeCell ref="A105:S105"/>
    <mergeCell ref="A106:S106"/>
    <mergeCell ref="A107:S107"/>
    <mergeCell ref="A108:F108"/>
    <mergeCell ref="G108:O108"/>
    <mergeCell ref="P108:S108"/>
    <mergeCell ref="A109:S109"/>
    <mergeCell ref="A110:E110"/>
    <mergeCell ref="F110:G110"/>
    <mergeCell ref="H110:S110"/>
    <mergeCell ref="A97:S97"/>
    <mergeCell ref="A98:S98"/>
    <mergeCell ref="A99:S99"/>
    <mergeCell ref="A100:S100"/>
    <mergeCell ref="A101:S101"/>
    <mergeCell ref="A102:S102"/>
    <mergeCell ref="B103:E103"/>
    <mergeCell ref="F103:G103"/>
    <mergeCell ref="H103:R103"/>
    <mergeCell ref="A94:F94"/>
    <mergeCell ref="G94:I94"/>
    <mergeCell ref="J94:S94"/>
    <mergeCell ref="A95:B95"/>
    <mergeCell ref="C95:D95"/>
    <mergeCell ref="F95:G95"/>
    <mergeCell ref="H95:J95"/>
    <mergeCell ref="K95:S95"/>
    <mergeCell ref="A96:S96"/>
    <mergeCell ref="R85:R86"/>
    <mergeCell ref="S85:S86"/>
    <mergeCell ref="D86:E86"/>
    <mergeCell ref="D87:E87"/>
    <mergeCell ref="D88:E88"/>
    <mergeCell ref="D89:E89"/>
    <mergeCell ref="D90:E90"/>
    <mergeCell ref="A92:O92"/>
    <mergeCell ref="A93:S93"/>
    <mergeCell ref="I85:I86"/>
    <mergeCell ref="J85:J86"/>
    <mergeCell ref="K85:K86"/>
    <mergeCell ref="L85:L86"/>
    <mergeCell ref="M85:M86"/>
    <mergeCell ref="N85:N86"/>
    <mergeCell ref="O85:O86"/>
    <mergeCell ref="P85:P86"/>
    <mergeCell ref="Q85:Q86"/>
    <mergeCell ref="D82:E82"/>
    <mergeCell ref="D83:E83"/>
    <mergeCell ref="D84:E84"/>
    <mergeCell ref="A85:A86"/>
    <mergeCell ref="C85:C86"/>
    <mergeCell ref="D85:E85"/>
    <mergeCell ref="F85:F86"/>
    <mergeCell ref="G85:G86"/>
    <mergeCell ref="H85:H86"/>
    <mergeCell ref="A78:A79"/>
    <mergeCell ref="B78:D78"/>
    <mergeCell ref="G78:G79"/>
    <mergeCell ref="H78:P78"/>
    <mergeCell ref="B79:D79"/>
    <mergeCell ref="H79:P79"/>
    <mergeCell ref="A80:S80"/>
    <mergeCell ref="D81:E81"/>
    <mergeCell ref="F81:G81"/>
    <mergeCell ref="H81:I81"/>
    <mergeCell ref="J81:K81"/>
    <mergeCell ref="L81:M81"/>
    <mergeCell ref="N81:O81"/>
    <mergeCell ref="P81:Q81"/>
    <mergeCell ref="R81:S81"/>
    <mergeCell ref="B75:D75"/>
    <mergeCell ref="E75:F75"/>
    <mergeCell ref="H75:P75"/>
    <mergeCell ref="Q75:S75"/>
    <mergeCell ref="B76:D76"/>
    <mergeCell ref="E76:F76"/>
    <mergeCell ref="H76:P76"/>
    <mergeCell ref="Q76:S76"/>
    <mergeCell ref="B77:D77"/>
    <mergeCell ref="E77:F79"/>
    <mergeCell ref="H77:P77"/>
    <mergeCell ref="Q77:S79"/>
    <mergeCell ref="B72:D72"/>
    <mergeCell ref="E72:F72"/>
    <mergeCell ref="H72:P72"/>
    <mergeCell ref="Q72:S72"/>
    <mergeCell ref="B73:D73"/>
    <mergeCell ref="E73:F73"/>
    <mergeCell ref="H73:P73"/>
    <mergeCell ref="Q73:S73"/>
    <mergeCell ref="B74:D74"/>
    <mergeCell ref="E74:F74"/>
    <mergeCell ref="H74:P74"/>
    <mergeCell ref="Q74:S74"/>
    <mergeCell ref="B69:D69"/>
    <mergeCell ref="E69:F69"/>
    <mergeCell ref="H69:P69"/>
    <mergeCell ref="Q69:S69"/>
    <mergeCell ref="B70:D70"/>
    <mergeCell ref="E70:F70"/>
    <mergeCell ref="H70:P70"/>
    <mergeCell ref="Q70:S70"/>
    <mergeCell ref="B71:D71"/>
    <mergeCell ref="E71:F71"/>
    <mergeCell ref="H71:P71"/>
    <mergeCell ref="Q71:S71"/>
    <mergeCell ref="B66:D66"/>
    <mergeCell ref="E66:F66"/>
    <mergeCell ref="H66:P66"/>
    <mergeCell ref="Q66:S66"/>
    <mergeCell ref="B67:D67"/>
    <mergeCell ref="E67:F67"/>
    <mergeCell ref="H67:P67"/>
    <mergeCell ref="Q67:S67"/>
    <mergeCell ref="B68:D68"/>
    <mergeCell ref="E68:F68"/>
    <mergeCell ref="H68:P68"/>
    <mergeCell ref="Q68:S68"/>
    <mergeCell ref="B63:D63"/>
    <mergeCell ref="E63:F63"/>
    <mergeCell ref="H63:P63"/>
    <mergeCell ref="Q63:S63"/>
    <mergeCell ref="B64:D64"/>
    <mergeCell ref="E64:F64"/>
    <mergeCell ref="H64:P64"/>
    <mergeCell ref="Q64:S64"/>
    <mergeCell ref="B65:D65"/>
    <mergeCell ref="E65:F65"/>
    <mergeCell ref="H65:P65"/>
    <mergeCell ref="Q65:S65"/>
    <mergeCell ref="A59:S59"/>
    <mergeCell ref="A60:F60"/>
    <mergeCell ref="G60:S60"/>
    <mergeCell ref="B61:D61"/>
    <mergeCell ref="E61:F61"/>
    <mergeCell ref="H61:P61"/>
    <mergeCell ref="Q61:S61"/>
    <mergeCell ref="B62:D62"/>
    <mergeCell ref="E62:F62"/>
    <mergeCell ref="H62:P62"/>
    <mergeCell ref="Q62:S62"/>
    <mergeCell ref="A53:S53"/>
    <mergeCell ref="A54:S54"/>
    <mergeCell ref="A55:S55"/>
    <mergeCell ref="A56:F56"/>
    <mergeCell ref="G56:O56"/>
    <mergeCell ref="P56:S56"/>
    <mergeCell ref="A57:S57"/>
    <mergeCell ref="A58:E58"/>
    <mergeCell ref="F58:G58"/>
    <mergeCell ref="H58:S58"/>
    <mergeCell ref="A1:S1"/>
    <mergeCell ref="A2:S2"/>
    <mergeCell ref="A3:S3"/>
    <mergeCell ref="A4:F4"/>
    <mergeCell ref="G4:O4"/>
    <mergeCell ref="P4:S4"/>
    <mergeCell ref="B9:D9"/>
    <mergeCell ref="E9:F9"/>
    <mergeCell ref="H9:P9"/>
    <mergeCell ref="Q9:S9"/>
    <mergeCell ref="B10:D10"/>
    <mergeCell ref="E10:F10"/>
    <mergeCell ref="H10:P10"/>
    <mergeCell ref="Q10:S10"/>
    <mergeCell ref="A5:S5"/>
    <mergeCell ref="A6:E6"/>
    <mergeCell ref="F6:G6"/>
    <mergeCell ref="H6:S6"/>
    <mergeCell ref="A7:S7"/>
    <mergeCell ref="A8:F8"/>
    <mergeCell ref="G8:S8"/>
    <mergeCell ref="B13:D13"/>
    <mergeCell ref="E13:F13"/>
    <mergeCell ref="H13:P13"/>
    <mergeCell ref="Q13:S13"/>
    <mergeCell ref="B14:D14"/>
    <mergeCell ref="E14:F14"/>
    <mergeCell ref="H14:P14"/>
    <mergeCell ref="Q14:S14"/>
    <mergeCell ref="B11:D11"/>
    <mergeCell ref="E11:F11"/>
    <mergeCell ref="H11:P11"/>
    <mergeCell ref="Q11:S11"/>
    <mergeCell ref="B12:D12"/>
    <mergeCell ref="E12:F12"/>
    <mergeCell ref="H12:P12"/>
    <mergeCell ref="Q12:S12"/>
    <mergeCell ref="B17:D17"/>
    <mergeCell ref="E17:F17"/>
    <mergeCell ref="H17:P17"/>
    <mergeCell ref="Q17:S17"/>
    <mergeCell ref="B18:D18"/>
    <mergeCell ref="E18:F18"/>
    <mergeCell ref="H18:P18"/>
    <mergeCell ref="Q18:S18"/>
    <mergeCell ref="B15:D15"/>
    <mergeCell ref="E15:F15"/>
    <mergeCell ref="H15:P15"/>
    <mergeCell ref="Q15:S15"/>
    <mergeCell ref="B16:D16"/>
    <mergeCell ref="E16:F16"/>
    <mergeCell ref="H16:P16"/>
    <mergeCell ref="Q16:S16"/>
    <mergeCell ref="B21:D21"/>
    <mergeCell ref="E21:F21"/>
    <mergeCell ref="H21:P21"/>
    <mergeCell ref="Q21:S21"/>
    <mergeCell ref="B22:D22"/>
    <mergeCell ref="E22:F22"/>
    <mergeCell ref="H22:P22"/>
    <mergeCell ref="Q22:S22"/>
    <mergeCell ref="B19:D19"/>
    <mergeCell ref="E19:F19"/>
    <mergeCell ref="H19:P19"/>
    <mergeCell ref="Q19:S19"/>
    <mergeCell ref="B20:D20"/>
    <mergeCell ref="E20:F20"/>
    <mergeCell ref="H20:P20"/>
    <mergeCell ref="Q20:S20"/>
    <mergeCell ref="B25:D25"/>
    <mergeCell ref="E25:F27"/>
    <mergeCell ref="H25:P25"/>
    <mergeCell ref="Q25:S27"/>
    <mergeCell ref="B23:D23"/>
    <mergeCell ref="E23:F23"/>
    <mergeCell ref="H23:P23"/>
    <mergeCell ref="Q23:S23"/>
    <mergeCell ref="B24:D24"/>
    <mergeCell ref="E24:F24"/>
    <mergeCell ref="H24:P24"/>
    <mergeCell ref="Q24:S24"/>
    <mergeCell ref="A26:A27"/>
    <mergeCell ref="B26:D26"/>
    <mergeCell ref="G26:G27"/>
    <mergeCell ref="H26:P26"/>
    <mergeCell ref="B27:D27"/>
    <mergeCell ref="H27:P27"/>
    <mergeCell ref="A33:A34"/>
    <mergeCell ref="C33:C34"/>
    <mergeCell ref="D33:E33"/>
    <mergeCell ref="F33:F34"/>
    <mergeCell ref="G33:G34"/>
    <mergeCell ref="H33:H34"/>
    <mergeCell ref="D32:E32"/>
    <mergeCell ref="A28:S28"/>
    <mergeCell ref="D29:E29"/>
    <mergeCell ref="F29:G29"/>
    <mergeCell ref="H29:I29"/>
    <mergeCell ref="J29:K29"/>
    <mergeCell ref="L29:M29"/>
    <mergeCell ref="N29:O29"/>
    <mergeCell ref="P29:Q29"/>
    <mergeCell ref="R29:S29"/>
    <mergeCell ref="D37:E37"/>
    <mergeCell ref="D38:E38"/>
    <mergeCell ref="O33:O34"/>
    <mergeCell ref="P33:P34"/>
    <mergeCell ref="Q33:Q34"/>
    <mergeCell ref="R33:R34"/>
    <mergeCell ref="S33:S34"/>
    <mergeCell ref="D34:E34"/>
    <mergeCell ref="I33:I34"/>
    <mergeCell ref="J33:J34"/>
    <mergeCell ref="K33:K34"/>
    <mergeCell ref="L33:L34"/>
    <mergeCell ref="M33:M34"/>
    <mergeCell ref="N33:N34"/>
    <mergeCell ref="B51:E51"/>
    <mergeCell ref="F51:G51"/>
    <mergeCell ref="H51:R51"/>
    <mergeCell ref="D30:E30"/>
    <mergeCell ref="D31:E31"/>
    <mergeCell ref="A45:S45"/>
    <mergeCell ref="A46:S46"/>
    <mergeCell ref="A47:S47"/>
    <mergeCell ref="A48:S48"/>
    <mergeCell ref="A49:S49"/>
    <mergeCell ref="A50:S50"/>
    <mergeCell ref="A43:B43"/>
    <mergeCell ref="C43:D43"/>
    <mergeCell ref="F43:G43"/>
    <mergeCell ref="H43:J43"/>
    <mergeCell ref="K43:S43"/>
    <mergeCell ref="A44:S44"/>
    <mergeCell ref="A40:O40"/>
    <mergeCell ref="A41:S41"/>
    <mergeCell ref="A42:F42"/>
    <mergeCell ref="G42:I42"/>
    <mergeCell ref="J42:S42"/>
    <mergeCell ref="D35:E35"/>
    <mergeCell ref="D36:E36"/>
  </mergeCells>
  <printOptions horizontalCentered="1"/>
  <pageMargins left="0.59055118110236227" right="0.19685039370078741" top="0.39370078740157483" bottom="0.19685039370078741" header="0" footer="0"/>
  <pageSetup paperSize="9" orientation="portrait" r:id="rId1"/>
  <rowBreaks count="3" manualBreakCount="3">
    <brk id="52" max="16383" man="1"/>
    <brk id="104" max="16383" man="1"/>
    <brk id="156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14"/>
  <dimension ref="A1:K66"/>
  <sheetViews>
    <sheetView workbookViewId="0">
      <selection activeCell="G24" sqref="G24"/>
    </sheetView>
  </sheetViews>
  <sheetFormatPr baseColWidth="10" defaultRowHeight="12.75" x14ac:dyDescent="0.2"/>
  <cols>
    <col min="1" max="1" width="4.83203125" customWidth="1"/>
    <col min="2" max="2" width="5.83203125" customWidth="1"/>
    <col min="3" max="3" width="11.83203125" customWidth="1"/>
    <col min="4" max="4" width="10.83203125" customWidth="1"/>
    <col min="5" max="5" width="26.83203125" customWidth="1"/>
    <col min="6" max="6" width="3.33203125" customWidth="1"/>
    <col min="7" max="7" width="26.83203125" customWidth="1"/>
    <col min="8" max="8" width="13.1640625" customWidth="1"/>
    <col min="10" max="11" width="12" hidden="1" customWidth="1"/>
  </cols>
  <sheetData>
    <row r="1" spans="1:11" x14ac:dyDescent="0.2">
      <c r="A1" s="1502" t="e">
        <f>Teilnehmer!#REF!</f>
        <v>#REF!</v>
      </c>
      <c r="B1" s="1502"/>
      <c r="C1" s="1502"/>
      <c r="D1" s="1502"/>
      <c r="E1" s="1502"/>
      <c r="G1" t="e">
        <f>Teilnehmer!#REF!</f>
        <v>#REF!</v>
      </c>
      <c r="H1" t="e">
        <f>Teilnehmer!#REF!</f>
        <v>#REF!</v>
      </c>
      <c r="J1">
        <v>1</v>
      </c>
    </row>
    <row r="2" spans="1:11" x14ac:dyDescent="0.2">
      <c r="A2" s="1502" t="str">
        <f>Teilnehmer!A9</f>
        <v>Stadtverwaltung Aachen</v>
      </c>
      <c r="B2" s="1502"/>
      <c r="C2" s="1502"/>
      <c r="D2" s="1502"/>
      <c r="E2" s="1502"/>
      <c r="G2" t="str">
        <f>Teilnehmer!I9</f>
        <v>17:30 Uhr</v>
      </c>
      <c r="H2" t="str">
        <f>Teilnehmer!H9</f>
        <v>Mo.</v>
      </c>
      <c r="J2">
        <v>3</v>
      </c>
    </row>
    <row r="3" spans="1:11" x14ac:dyDescent="0.2">
      <c r="A3" s="1502" t="e">
        <f>Teilnehmer!#REF!</f>
        <v>#REF!</v>
      </c>
      <c r="B3" s="1502"/>
      <c r="C3" s="1502"/>
      <c r="D3" s="1502"/>
      <c r="E3" s="1502"/>
      <c r="G3" t="e">
        <f>Teilnehmer!#REF!</f>
        <v>#REF!</v>
      </c>
      <c r="H3" t="e">
        <f>Teilnehmer!#REF!</f>
        <v>#REF!</v>
      </c>
      <c r="J3">
        <v>0</v>
      </c>
    </row>
    <row r="4" spans="1:11" x14ac:dyDescent="0.2">
      <c r="A4" s="1502">
        <f>Teilnehmer!A14</f>
        <v>0</v>
      </c>
      <c r="B4" s="1502"/>
      <c r="C4" s="1502"/>
      <c r="D4" s="1502"/>
      <c r="E4" s="1502"/>
      <c r="G4">
        <f>Teilnehmer!I14</f>
        <v>0</v>
      </c>
      <c r="H4">
        <f>Teilnehmer!H14</f>
        <v>0</v>
      </c>
      <c r="J4">
        <v>2</v>
      </c>
    </row>
    <row r="5" spans="1:11" x14ac:dyDescent="0.2">
      <c r="A5" s="1502" t="e">
        <f>Teilnehmer!#REF!</f>
        <v>#REF!</v>
      </c>
      <c r="B5" s="1502"/>
      <c r="C5" s="1502"/>
      <c r="D5" s="1502"/>
      <c r="E5" s="1502"/>
      <c r="G5" t="e">
        <f>Teilnehmer!#REF!</f>
        <v>#REF!</v>
      </c>
      <c r="H5" t="e">
        <f>Teilnehmer!#REF!</f>
        <v>#REF!</v>
      </c>
      <c r="J5">
        <v>0</v>
      </c>
    </row>
    <row r="6" spans="1:11" x14ac:dyDescent="0.2">
      <c r="A6" s="1502" t="e">
        <f>Teilnehmer!#REF!</f>
        <v>#REF!</v>
      </c>
      <c r="B6" s="1502"/>
      <c r="C6" s="1502"/>
      <c r="D6" s="1502"/>
      <c r="E6" s="1502"/>
      <c r="G6" t="e">
        <f>Teilnehmer!#REF!</f>
        <v>#REF!</v>
      </c>
      <c r="H6" t="e">
        <f>Teilnehmer!#REF!</f>
        <v>#REF!</v>
      </c>
      <c r="J6" s="31">
        <v>1</v>
      </c>
    </row>
    <row r="7" spans="1:11" ht="18.75" x14ac:dyDescent="0.3">
      <c r="A7" s="1536" t="s">
        <v>10</v>
      </c>
      <c r="B7" s="1536"/>
      <c r="C7" s="1536"/>
      <c r="D7" s="1536"/>
      <c r="E7" s="1536"/>
      <c r="F7" s="1536"/>
      <c r="G7" s="1536"/>
      <c r="H7" s="1536"/>
    </row>
    <row r="8" spans="1:11" ht="14.25" x14ac:dyDescent="0.2">
      <c r="A8" s="1153" t="s">
        <v>11</v>
      </c>
      <c r="B8" s="1153"/>
      <c r="C8" s="1153"/>
      <c r="D8" s="1153"/>
      <c r="E8" s="1153"/>
      <c r="F8" s="1153"/>
      <c r="G8" s="1153"/>
      <c r="H8" s="1153"/>
    </row>
    <row r="9" spans="1:11" ht="15.75" x14ac:dyDescent="0.25">
      <c r="A9" s="1679" t="s">
        <v>36</v>
      </c>
      <c r="B9" s="1679"/>
      <c r="C9" s="1679"/>
      <c r="D9" s="1679"/>
      <c r="E9" s="1679"/>
      <c r="F9" s="1679"/>
      <c r="G9" s="1679"/>
      <c r="H9" s="1679"/>
    </row>
    <row r="10" spans="1:11" ht="9.9499999999999993" customHeight="1" x14ac:dyDescent="0.25">
      <c r="A10" s="48"/>
      <c r="B10" s="48"/>
      <c r="C10" s="48"/>
      <c r="D10" s="48"/>
      <c r="E10" s="48"/>
      <c r="F10" s="48"/>
      <c r="G10" s="48"/>
      <c r="H10" s="48"/>
    </row>
    <row r="11" spans="1:11" ht="20.25" x14ac:dyDescent="0.55000000000000004">
      <c r="A11" s="1680" t="s">
        <v>152</v>
      </c>
      <c r="B11" s="1680"/>
      <c r="C11" s="1680"/>
      <c r="D11" s="1680"/>
      <c r="E11" s="1680"/>
      <c r="F11" s="1680"/>
      <c r="G11" s="1680"/>
      <c r="H11" s="1680"/>
    </row>
    <row r="12" spans="1:11" x14ac:dyDescent="0.2">
      <c r="A12" s="2" t="s">
        <v>0</v>
      </c>
      <c r="B12" s="2" t="s">
        <v>1</v>
      </c>
      <c r="C12" s="2" t="s">
        <v>2</v>
      </c>
      <c r="D12" s="2" t="s">
        <v>3</v>
      </c>
      <c r="E12" s="2" t="s">
        <v>4</v>
      </c>
      <c r="F12" s="3"/>
      <c r="G12" s="2" t="s">
        <v>5</v>
      </c>
      <c r="H12" s="2" t="s">
        <v>6</v>
      </c>
    </row>
    <row r="13" spans="1:11" x14ac:dyDescent="0.2">
      <c r="A13" s="19">
        <v>1</v>
      </c>
      <c r="B13" s="20" t="e">
        <f>IF(C13&lt;&gt;"",C13,"")</f>
        <v>#REF!</v>
      </c>
      <c r="C13" s="21" t="e">
        <f>IF(E13=$A$1,$J$13+$J$1,IF(E13=$A$2,$J$13+$J$2,IF(E13=$A$3,$J$13+$J$3,IF(E13=$A$4,$J$13+$J$4,IF(E13=$A$5,$J$13+$J$5,IF(E13=$A$6,$J$13+$J$6,""))))))</f>
        <v>#REF!</v>
      </c>
      <c r="D13" s="22" t="e">
        <f>IF(E13=$A$1,$G$1,IF(E13=$A$2,$G$2,IF(E13=$A$3,$G$3,IF(E13=$A$4,$G$4,IF(E13=$A$5,$G$5,IF(E13=$A$6,$G$6,""))))))</f>
        <v>#REF!</v>
      </c>
      <c r="E13" s="23" t="e">
        <f>$A$1</f>
        <v>#REF!</v>
      </c>
      <c r="F13" s="24" t="s">
        <v>7</v>
      </c>
      <c r="G13" s="23" t="e">
        <f>$A$6</f>
        <v>#REF!</v>
      </c>
      <c r="H13" s="25"/>
      <c r="J13" s="1682">
        <v>41169</v>
      </c>
      <c r="K13" s="1682"/>
    </row>
    <row r="14" spans="1:11" x14ac:dyDescent="0.2">
      <c r="A14" s="19">
        <v>2</v>
      </c>
      <c r="B14" s="20" t="e">
        <f>IF(C14&lt;&gt;"",C14,"")</f>
        <v>#REF!</v>
      </c>
      <c r="C14" s="21" t="e">
        <f>IF(E14=$A$1,$J$13+$J$1,IF(E14=$A$2,$J$13+$J$2,IF(E14=$A$3,$J$13+$J$3,IF(E14=$A$4,$J$13+$J$4,IF(E14=$A$5,$J$13+$J$5,IF(E14=$A$6,$J$13+$J$6,""))))))</f>
        <v>#REF!</v>
      </c>
      <c r="D14" s="22" t="e">
        <f>IF(E14=$A$1,$G$1,IF(E14=$A$2,$G$2,IF(E14=$A$3,$G$3,IF(E14=$A$4,$G$4,IF(E14=$A$5,$G$5,IF(E14=$A$6,$G$6,""))))))</f>
        <v>#REF!</v>
      </c>
      <c r="E14" s="23" t="str">
        <f>$A$2</f>
        <v>Stadtverwaltung Aachen</v>
      </c>
      <c r="F14" s="24" t="s">
        <v>7</v>
      </c>
      <c r="G14" s="23" t="e">
        <f>$A$5</f>
        <v>#REF!</v>
      </c>
      <c r="H14" s="25"/>
      <c r="J14" s="1682"/>
      <c r="K14" s="1682"/>
    </row>
    <row r="15" spans="1:11" x14ac:dyDescent="0.2">
      <c r="A15" s="19">
        <v>3</v>
      </c>
      <c r="B15" s="20" t="e">
        <f>IF(C15&lt;&gt;"",C15,"")</f>
        <v>#REF!</v>
      </c>
      <c r="C15" s="21" t="e">
        <f>IF(E15=$A$1,$J$13+$J$1,IF(E15=$A$2,$J$13+$J$2,IF(E15=$A$3,$J$13+$J$3,IF(E15=$A$4,$J$13+$J$4,IF(E15=$A$5,$J$13+$J$5,IF(E15=$A$6,$J$13+$J$6,""))))))</f>
        <v>#REF!</v>
      </c>
      <c r="D15" s="22" t="e">
        <f>IF(E15=$A$1,$G$1,IF(E15=$A$2,$G$2,IF(E15=$A$3,$G$3,IF(E15=$A$4,$G$4,IF(E15=$A$5,$G$5,IF(E15=$A$6,$G$6,""))))))</f>
        <v>#REF!</v>
      </c>
      <c r="E15" s="23" t="e">
        <f>$A$3</f>
        <v>#REF!</v>
      </c>
      <c r="F15" s="24" t="s">
        <v>7</v>
      </c>
      <c r="G15" s="23">
        <f>$A$4</f>
        <v>0</v>
      </c>
      <c r="H15" s="25"/>
      <c r="J15" s="1682"/>
      <c r="K15" s="1682"/>
    </row>
    <row r="16" spans="1:11" x14ac:dyDescent="0.2">
      <c r="A16" s="19"/>
      <c r="B16" s="20" t="str">
        <f t="shared" ref="B16:B23" si="0">IF(C16&lt;&gt;"",C16,"")</f>
        <v/>
      </c>
      <c r="C16" s="21"/>
      <c r="D16" s="22" t="e">
        <f t="shared" ref="D16:D28" si="1">IF(E16=$A$1,$G$1,IF(E16=$A$2,$G$2,IF(E16=$A$3,$G$3,IF(E16=$A$4,$G$4,IF(E16=$A$5,$G$5,IF(E16=$A$6,$G$6,""))))))</f>
        <v>#REF!</v>
      </c>
      <c r="E16" s="23"/>
      <c r="F16" s="24"/>
      <c r="G16" s="23"/>
      <c r="H16" s="25"/>
      <c r="J16" s="49"/>
      <c r="K16" s="49"/>
    </row>
    <row r="17" spans="1:11" x14ac:dyDescent="0.2">
      <c r="A17" s="19">
        <v>4</v>
      </c>
      <c r="B17" s="20" t="e">
        <f t="shared" si="0"/>
        <v>#REF!</v>
      </c>
      <c r="C17" s="21" t="e">
        <f>IF(E17=$A$1,$J$13+$J$1,IF(E17=$A$2,$J$13+$J$2,IF(E17=$A$3,$J$13+$J$3,IF(E17=$A$4,$J$13+$J$4,IF(E17=$A$5,$J$13+$J$5,IF(E17=$A$6,$J$13+$J$6,""))))))</f>
        <v>#REF!</v>
      </c>
      <c r="D17" s="22" t="e">
        <f>IF(E17=$A$1,$G$1,IF(E17=$A$2,$G$2,IF(E17=$A$3,$G$3,IF(E17=$A$4,$G$4,IF(E17=$A$5,$G$5,IF(E17=$A$6,$G$6,""))))))</f>
        <v>#REF!</v>
      </c>
      <c r="E17" s="23" t="e">
        <f>$A$6</f>
        <v>#REF!</v>
      </c>
      <c r="F17" s="24" t="s">
        <v>7</v>
      </c>
      <c r="G17" s="23">
        <f>$A$4</f>
        <v>0</v>
      </c>
      <c r="H17" s="25"/>
      <c r="J17" s="1682">
        <v>41176</v>
      </c>
      <c r="K17" s="1682"/>
    </row>
    <row r="18" spans="1:11" x14ac:dyDescent="0.2">
      <c r="A18" s="19">
        <v>5</v>
      </c>
      <c r="B18" s="20" t="e">
        <f t="shared" si="0"/>
        <v>#REF!</v>
      </c>
      <c r="C18" s="21" t="e">
        <f>IF(E18=$A$1,$J$13+$J$1,IF(E18=$A$2,$J$13+$J$2,IF(E18=$A$3,$J$13+$J$3,IF(E18=$A$4,$J$13+$J$4,IF(E18=$A$5,$J$13+$J$5,IF(E18=$A$6,$J$13+$J$6,""))))))</f>
        <v>#REF!</v>
      </c>
      <c r="D18" s="22" t="e">
        <f>IF(E18=$A$1,$G$1,IF(E18=$A$2,$G$2,IF(E18=$A$3,$G$3,IF(E18=$A$4,$G$4,IF(E18=$A$5,$G$5,IF(E18=$A$6,$G$6,""))))))</f>
        <v>#REF!</v>
      </c>
      <c r="E18" s="23" t="e">
        <f>$A$5</f>
        <v>#REF!</v>
      </c>
      <c r="F18" s="24" t="s">
        <v>7</v>
      </c>
      <c r="G18" s="23" t="e">
        <f>$A$3</f>
        <v>#REF!</v>
      </c>
      <c r="H18" s="25"/>
      <c r="J18" s="1682"/>
      <c r="K18" s="1682"/>
    </row>
    <row r="19" spans="1:11" x14ac:dyDescent="0.2">
      <c r="A19" s="19">
        <v>6</v>
      </c>
      <c r="B19" s="20" t="e">
        <f t="shared" si="0"/>
        <v>#REF!</v>
      </c>
      <c r="C19" s="21" t="e">
        <f>IF(E19=$A$1,$J$13+$J$1,IF(E19=$A$2,$J$13+$J$2,IF(E19=$A$3,$J$13+$J$3,IF(E19=$A$4,$J$13+$J$4,IF(E19=$A$5,$J$13+$J$5,IF(E19=$A$6,$J$13+$J$6,""))))))</f>
        <v>#REF!</v>
      </c>
      <c r="D19" s="22" t="e">
        <f>IF(E19=$A$1,$G$1,IF(E19=$A$2,$G$2,IF(E19=$A$3,$G$3,IF(E19=$A$4,$G$4,IF(E19=$A$5,$G$5,IF(E19=$A$6,$G$6,""))))))</f>
        <v>#REF!</v>
      </c>
      <c r="E19" s="23" t="e">
        <f>$A$1</f>
        <v>#REF!</v>
      </c>
      <c r="F19" s="24" t="s">
        <v>7</v>
      </c>
      <c r="G19" s="23" t="str">
        <f>$A$2</f>
        <v>Stadtverwaltung Aachen</v>
      </c>
      <c r="H19" s="25"/>
      <c r="J19" s="1682"/>
      <c r="K19" s="1682"/>
    </row>
    <row r="20" spans="1:11" x14ac:dyDescent="0.2">
      <c r="A20" s="19"/>
      <c r="B20" s="20" t="str">
        <f t="shared" si="0"/>
        <v/>
      </c>
      <c r="C20" s="21"/>
      <c r="D20" s="22" t="e">
        <f t="shared" si="1"/>
        <v>#REF!</v>
      </c>
      <c r="E20" s="23"/>
      <c r="F20" s="24"/>
      <c r="G20" s="23"/>
      <c r="H20" s="25"/>
      <c r="J20" s="49"/>
      <c r="K20" s="49"/>
    </row>
    <row r="21" spans="1:11" x14ac:dyDescent="0.2">
      <c r="A21" s="19">
        <v>7</v>
      </c>
      <c r="B21" s="20" t="e">
        <f t="shared" si="0"/>
        <v>#REF!</v>
      </c>
      <c r="C21" s="21" t="e">
        <f>IF(E21=$A$1,$J$13+$J$1,IF(E21=$A$2,$J$13+$J$2,IF(E21=$A$3,$J$13+$J$3,IF(E21=$A$4,$J$13+$J$4,IF(E21=$A$5,$J$13+$J$5,IF(E21=$A$6,$J$13+$J$6,""))))))</f>
        <v>#REF!</v>
      </c>
      <c r="D21" s="22" t="e">
        <f>IF(E21=$A$1,$G$1,IF(E21=$A$2,$G$2,IF(E21=$A$3,$G$3,IF(E21=$A$4,$G$4,IF(E21=$A$5,$G$5,IF(E21=$A$6,$G$6,""))))))</f>
        <v>#REF!</v>
      </c>
      <c r="E21" s="23" t="str">
        <f>$A$2</f>
        <v>Stadtverwaltung Aachen</v>
      </c>
      <c r="F21" s="24" t="s">
        <v>7</v>
      </c>
      <c r="G21" s="23" t="e">
        <f>$A$6</f>
        <v>#REF!</v>
      </c>
      <c r="H21" s="25"/>
      <c r="J21" s="1682">
        <v>41204</v>
      </c>
      <c r="K21" s="1682"/>
    </row>
    <row r="22" spans="1:11" x14ac:dyDescent="0.2">
      <c r="A22" s="19">
        <v>8</v>
      </c>
      <c r="B22" s="20" t="e">
        <f t="shared" si="0"/>
        <v>#REF!</v>
      </c>
      <c r="C22" s="21" t="e">
        <f>IF(E22=$A$1,$J$13+$J$1,IF(E22=$A$2,$J$13+$J$2,IF(E22=$A$3,$J$13+$J$3,IF(E22=$A$4,$J$13+$J$4,IF(E22=$A$5,$J$13+$J$5,IF(E22=$A$6,$J$13+$J$6,""))))))</f>
        <v>#REF!</v>
      </c>
      <c r="D22" s="22" t="e">
        <f>IF(E22=$A$1,$G$1,IF(E22=$A$2,$G$2,IF(E22=$A$3,$G$3,IF(E22=$A$4,$G$4,IF(E22=$A$5,$G$5,IF(E22=$A$6,$G$6,""))))))</f>
        <v>#REF!</v>
      </c>
      <c r="E22" s="23" t="e">
        <f>$A$3</f>
        <v>#REF!</v>
      </c>
      <c r="F22" s="24" t="s">
        <v>7</v>
      </c>
      <c r="G22" s="23" t="e">
        <f>$A$1</f>
        <v>#REF!</v>
      </c>
      <c r="H22" s="25"/>
      <c r="J22" s="1682"/>
      <c r="K22" s="1682"/>
    </row>
    <row r="23" spans="1:11" x14ac:dyDescent="0.2">
      <c r="A23" s="19">
        <v>9</v>
      </c>
      <c r="B23" s="20" t="e">
        <f t="shared" si="0"/>
        <v>#REF!</v>
      </c>
      <c r="C23" s="21" t="e">
        <f>IF(E23=$A$1,$J$13+$J$1,IF(E23=$A$2,$J$13+$J$2,IF(E23=$A$3,$J$13+$J$3,IF(E23=$A$4,$J$13+$J$4,IF(E23=$A$5,$J$13+$J$5,IF(E23=$A$6,$J$13+$J$6,""))))))</f>
        <v>#REF!</v>
      </c>
      <c r="D23" s="22" t="e">
        <f>IF(E23=$A$1,$G$1,IF(E23=$A$2,$G$2,IF(E23=$A$3,$G$3,IF(E23=$A$4,$G$4,IF(E23=$A$5,$G$5,IF(E23=$A$6,$G$6,""))))))</f>
        <v>#REF!</v>
      </c>
      <c r="E23" s="23">
        <f>$A$4</f>
        <v>0</v>
      </c>
      <c r="F23" s="24" t="s">
        <v>7</v>
      </c>
      <c r="G23" s="23" t="e">
        <f>$A$5</f>
        <v>#REF!</v>
      </c>
      <c r="H23" s="25"/>
      <c r="J23" s="1682"/>
      <c r="K23" s="1682"/>
    </row>
    <row r="24" spans="1:11" x14ac:dyDescent="0.2">
      <c r="A24" s="19"/>
      <c r="B24" s="20"/>
      <c r="C24" s="21"/>
      <c r="D24" s="22" t="e">
        <f t="shared" si="1"/>
        <v>#REF!</v>
      </c>
      <c r="E24" s="23"/>
      <c r="F24" s="24"/>
      <c r="G24" s="23"/>
      <c r="H24" s="25"/>
      <c r="J24" s="49"/>
      <c r="K24" s="49"/>
    </row>
    <row r="25" spans="1:11" x14ac:dyDescent="0.2">
      <c r="A25" s="19">
        <v>10</v>
      </c>
      <c r="B25" s="20" t="e">
        <f>IF(C25&lt;&gt;"",C25,"")</f>
        <v>#REF!</v>
      </c>
      <c r="C25" s="21" t="e">
        <f>IF(E25=$A$1,$J$13+$J$1,IF(E25=$A$2,$J$13+$J$2,IF(E25=$A$3,$J$13+$J$3,IF(E25=$A$4,$J$13+$J$4,IF(E25=$A$5,$J$13+$J$5,IF(E25=$A$6,$J$13+$J$6,""))))))</f>
        <v>#REF!</v>
      </c>
      <c r="D25" s="22" t="e">
        <f>IF(E25=$A$1,$G$1,IF(E25=$A$2,$G$2,IF(E25=$A$3,$G$3,IF(E25=$A$4,$G$4,IF(E25=$A$5,$G$5,IF(E25=$A$6,$G$6,""))))))</f>
        <v>#REF!</v>
      </c>
      <c r="E25" s="23" t="e">
        <f>$A$6</f>
        <v>#REF!</v>
      </c>
      <c r="F25" s="24" t="s">
        <v>7</v>
      </c>
      <c r="G25" s="23" t="e">
        <f>$A$5</f>
        <v>#REF!</v>
      </c>
      <c r="H25" s="25"/>
      <c r="J25" s="1682">
        <v>41218</v>
      </c>
      <c r="K25" s="1682"/>
    </row>
    <row r="26" spans="1:11" x14ac:dyDescent="0.2">
      <c r="A26" s="19">
        <v>11</v>
      </c>
      <c r="B26" s="20" t="e">
        <f>IF(C26&lt;&gt;"",C26,"")</f>
        <v>#REF!</v>
      </c>
      <c r="C26" s="21" t="e">
        <f>IF(E26=$A$1,$J$13+$J$1,IF(E26=$A$2,$J$13+$J$2,IF(E26=$A$3,$J$13+$J$3,IF(E26=$A$4,$J$13+$J$4,IF(E26=$A$5,$J$13+$J$5,IF(E26=$A$6,$J$13+$J$6,""))))))</f>
        <v>#REF!</v>
      </c>
      <c r="D26" s="22" t="e">
        <f>IF(E26=$A$1,$G$1,IF(E26=$A$2,$G$2,IF(E26=$A$3,$G$3,IF(E26=$A$4,$G$4,IF(E26=$A$5,$G$5,IF(E26=$A$6,$G$6,""))))))</f>
        <v>#REF!</v>
      </c>
      <c r="E26" s="23" t="e">
        <f>$A$1</f>
        <v>#REF!</v>
      </c>
      <c r="F26" s="24" t="s">
        <v>7</v>
      </c>
      <c r="G26" s="23">
        <f>$A$4</f>
        <v>0</v>
      </c>
      <c r="H26" s="25"/>
      <c r="J26" s="1682"/>
      <c r="K26" s="1682"/>
    </row>
    <row r="27" spans="1:11" x14ac:dyDescent="0.2">
      <c r="A27" s="19">
        <v>12</v>
      </c>
      <c r="B27" s="20" t="e">
        <f>IF(C27&lt;&gt;"",C27,"")</f>
        <v>#REF!</v>
      </c>
      <c r="C27" s="21" t="e">
        <f>IF(E27=$A$1,$J$13+$J$1,IF(E27=$A$2,$J$13+$J$2,IF(E27=$A$3,$J$13+$J$3,IF(E27=$A$4,$J$13+$J$4,IF(E27=$A$5,$J$13+$J$5,IF(E27=$A$6,$J$13+$J$6,""))))))</f>
        <v>#REF!</v>
      </c>
      <c r="D27" s="22" t="e">
        <f>IF(E27=$A$1,$G$1,IF(E27=$A$2,$G$2,IF(E27=$A$3,$G$3,IF(E27=$A$4,$G$4,IF(E27=$A$5,$G$5,IF(E27=$A$6,$G$6,""))))))</f>
        <v>#REF!</v>
      </c>
      <c r="E27" s="23" t="str">
        <f>$A$2</f>
        <v>Stadtverwaltung Aachen</v>
      </c>
      <c r="F27" s="24" t="s">
        <v>7</v>
      </c>
      <c r="G27" s="23" t="e">
        <f>$A$3</f>
        <v>#REF!</v>
      </c>
      <c r="H27" s="25"/>
      <c r="J27" s="1682"/>
      <c r="K27" s="1682"/>
    </row>
    <row r="28" spans="1:11" x14ac:dyDescent="0.2">
      <c r="A28" s="19"/>
      <c r="B28" s="20"/>
      <c r="C28" s="21"/>
      <c r="D28" s="22" t="e">
        <f t="shared" si="1"/>
        <v>#REF!</v>
      </c>
      <c r="E28" s="23"/>
      <c r="F28" s="24"/>
      <c r="G28" s="23"/>
      <c r="H28" s="25"/>
      <c r="J28" s="49"/>
      <c r="K28" s="49"/>
    </row>
    <row r="29" spans="1:11" x14ac:dyDescent="0.2">
      <c r="A29" s="19">
        <v>13</v>
      </c>
      <c r="B29" s="20" t="e">
        <f>IF(C29&lt;&gt;"",C29,"")</f>
        <v>#REF!</v>
      </c>
      <c r="C29" s="21" t="e">
        <f>IF(E29=$A$1,$J$13+$J$1,IF(E29=$A$2,$J$13+$J$2,IF(E29=$A$3,$J$13+$J$3,IF(E29=$A$4,$J$13+$J$4,IF(E29=$A$5,$J$13+$J$5,IF(E29=$A$6,$J$13+$J$6,""))))))</f>
        <v>#REF!</v>
      </c>
      <c r="D29" s="22" t="e">
        <f>IF(E29=$A$1,$G$1,IF(E29=$A$2,$G$2,IF(E29=$A$3,$G$3,IF(E29=$A$4,$G$4,IF(E29=$A$5,$G$5,IF(E29=$A$6,$G$6,""))))))</f>
        <v>#REF!</v>
      </c>
      <c r="E29" s="23" t="e">
        <f>$A$3</f>
        <v>#REF!</v>
      </c>
      <c r="F29" s="24" t="s">
        <v>7</v>
      </c>
      <c r="G29" s="23" t="e">
        <f>$A$6</f>
        <v>#REF!</v>
      </c>
      <c r="H29" s="25"/>
      <c r="J29" s="1682">
        <v>41225</v>
      </c>
      <c r="K29" s="1682"/>
    </row>
    <row r="30" spans="1:11" x14ac:dyDescent="0.2">
      <c r="A30" s="19">
        <v>14</v>
      </c>
      <c r="B30" s="20" t="e">
        <f>IF(C30&lt;&gt;"",C30,"")</f>
        <v>#REF!</v>
      </c>
      <c r="C30" s="21" t="e">
        <f>IF(E30=$A$1,$J$13+$J$1,IF(E30=$A$2,$J$13+$J$2,IF(E30=$A$3,$J$13+$J$3,IF(E30=$A$4,$J$13+$J$4,IF(E30=$A$5,$J$13+$J$5,IF(E30=$A$6,$J$13+$J$6,""))))))</f>
        <v>#REF!</v>
      </c>
      <c r="D30" s="22" t="e">
        <f>IF(E30=$A$1,$G$1,IF(E30=$A$2,$G$2,IF(E30=$A$3,$G$3,IF(E30=$A$4,$G$4,IF(E30=$A$5,$G$5,IF(E30=$A$6,$G$6,""))))))</f>
        <v>#REF!</v>
      </c>
      <c r="E30" s="23">
        <f>$A$4</f>
        <v>0</v>
      </c>
      <c r="F30" s="24" t="s">
        <v>7</v>
      </c>
      <c r="G30" s="23" t="str">
        <f>$A$2</f>
        <v>Stadtverwaltung Aachen</v>
      </c>
      <c r="H30" s="25"/>
      <c r="J30" s="1682"/>
      <c r="K30" s="1682"/>
    </row>
    <row r="31" spans="1:11" x14ac:dyDescent="0.2">
      <c r="A31" s="19">
        <v>15</v>
      </c>
      <c r="B31" s="20" t="e">
        <f>IF(C31&lt;&gt;"",C31,"")</f>
        <v>#REF!</v>
      </c>
      <c r="C31" s="21" t="e">
        <f>IF(E31=$A$1,$J$13+$J$1,IF(E31=$A$2,$J$13+$J$2,IF(E31=$A$3,$J$13+$J$3,IF(E31=$A$4,$J$13+$J$4,IF(E31=$A$5,$J$13+$J$5,IF(E31=$A$6,$J$13+$J$6,""))))))</f>
        <v>#REF!</v>
      </c>
      <c r="D31" s="22" t="e">
        <f>IF(E31=$A$1,$G$1,IF(E31=$A$2,$G$2,IF(E31=$A$3,$G$3,IF(E31=$A$4,$G$4,IF(E31=$A$5,$G$5,IF(E31=$A$6,$G$6,""))))))</f>
        <v>#REF!</v>
      </c>
      <c r="E31" s="23" t="e">
        <f>$A$5</f>
        <v>#REF!</v>
      </c>
      <c r="F31" s="24" t="s">
        <v>7</v>
      </c>
      <c r="G31" s="23" t="e">
        <f>$A$1</f>
        <v>#REF!</v>
      </c>
      <c r="H31" s="25"/>
      <c r="J31" s="1682"/>
      <c r="K31" s="1682"/>
    </row>
    <row r="32" spans="1:11" ht="5.0999999999999996" customHeight="1" x14ac:dyDescent="0.2">
      <c r="A32" s="19"/>
      <c r="B32" s="20"/>
      <c r="C32" s="21"/>
      <c r="D32" s="22"/>
      <c r="E32" s="23"/>
      <c r="F32" s="24"/>
      <c r="G32" s="23"/>
      <c r="H32" s="25"/>
      <c r="J32" s="49"/>
      <c r="K32" s="49"/>
    </row>
    <row r="33" spans="1:11" ht="20.25" x14ac:dyDescent="0.55000000000000004">
      <c r="A33" s="1680" t="s">
        <v>153</v>
      </c>
      <c r="B33" s="1680"/>
      <c r="C33" s="1680"/>
      <c r="D33" s="1680"/>
      <c r="E33" s="1680"/>
      <c r="F33" s="1680"/>
      <c r="G33" s="1680"/>
      <c r="H33" s="1680"/>
      <c r="J33" s="49"/>
      <c r="K33" s="49"/>
    </row>
    <row r="34" spans="1:11" x14ac:dyDescent="0.2">
      <c r="A34" s="2" t="s">
        <v>0</v>
      </c>
      <c r="B34" s="2" t="s">
        <v>1</v>
      </c>
      <c r="C34" s="2" t="s">
        <v>2</v>
      </c>
      <c r="D34" s="2" t="s">
        <v>3</v>
      </c>
      <c r="E34" s="2" t="s">
        <v>4</v>
      </c>
      <c r="F34" s="3"/>
      <c r="G34" s="2" t="s">
        <v>5</v>
      </c>
      <c r="H34" s="2" t="s">
        <v>6</v>
      </c>
      <c r="J34" s="49"/>
      <c r="K34" s="49"/>
    </row>
    <row r="35" spans="1:11" x14ac:dyDescent="0.2">
      <c r="A35" s="19">
        <v>16</v>
      </c>
      <c r="B35" s="20" t="e">
        <f>IF(C35&lt;&gt;"",C35,"")</f>
        <v>#REF!</v>
      </c>
      <c r="C35" s="21" t="e">
        <f>IF(E35=$A$1,$J$13+$J$1,IF(E35=$A$2,$J$13+$J$2,IF(E35=$A$3,$J$13+$J$3,IF(E35=$A$4,$J$13+$J$4,IF(E35=$A$5,$J$13+$J$5,IF(E35=$A$6,$J$13+$J$6,""))))))</f>
        <v>#REF!</v>
      </c>
      <c r="D35" s="22" t="e">
        <f>IF(E35=$A$1,$G$1,IF(E35=$A$2,$G$2,IF(E35=$A$3,$G$3,IF(E35=$A$4,$G$4,IF(E35=$A$5,$G$5,IF(E35=$A$6,$G$6,""))))))</f>
        <v>#REF!</v>
      </c>
      <c r="E35" s="23" t="e">
        <f>$A$6</f>
        <v>#REF!</v>
      </c>
      <c r="F35" s="24" t="s">
        <v>7</v>
      </c>
      <c r="G35" s="23" t="e">
        <f>$A$1</f>
        <v>#REF!</v>
      </c>
      <c r="H35" s="25"/>
      <c r="J35" s="49"/>
      <c r="K35" s="49"/>
    </row>
    <row r="36" spans="1:11" x14ac:dyDescent="0.2">
      <c r="A36" s="19">
        <v>17</v>
      </c>
      <c r="B36" s="20" t="e">
        <f t="shared" ref="B36:B53" si="2">IF(C36&lt;&gt;"",C36,"")</f>
        <v>#REF!</v>
      </c>
      <c r="C36" s="21" t="e">
        <f>IF(E36=$A$1,$J$13+$J$1,IF(E36=$A$2,$J$13+$J$2,IF(E36=$A$3,$J$13+$J$3,IF(E36=$A$4,$J$13+$J$4,IF(E36=$A$5,$J$13+$J$5,IF(E36=$A$6,$J$13+$J$6,""))))))</f>
        <v>#REF!</v>
      </c>
      <c r="D36" s="22" t="e">
        <f>IF(E36=$A$1,$G$1,IF(E36=$A$2,$G$2,IF(E36=$A$3,$G$3,IF(E36=$A$4,$G$4,IF(E36=$A$5,$G$5,IF(E36=$A$6,$G$6,""))))))</f>
        <v>#REF!</v>
      </c>
      <c r="E36" s="23" t="e">
        <f>$A$5</f>
        <v>#REF!</v>
      </c>
      <c r="F36" s="24" t="s">
        <v>7</v>
      </c>
      <c r="G36" s="23" t="str">
        <f>$A$2</f>
        <v>Stadtverwaltung Aachen</v>
      </c>
      <c r="H36" s="25"/>
      <c r="J36" s="1682">
        <v>41288</v>
      </c>
      <c r="K36" s="1682"/>
    </row>
    <row r="37" spans="1:11" x14ac:dyDescent="0.2">
      <c r="A37" s="19">
        <v>18</v>
      </c>
      <c r="B37" s="20" t="e">
        <f t="shared" si="2"/>
        <v>#REF!</v>
      </c>
      <c r="C37" s="21" t="e">
        <f>IF(E37=$A$1,$J$13+$J$1,IF(E37=$A$2,$J$13+$J$2,IF(E37=$A$3,$J$13+$J$3,IF(E37=$A$4,$J$13+$J$4,IF(E37=$A$5,$J$13+$J$5,IF(E37=$A$6,$J$13+$J$6,""))))))</f>
        <v>#REF!</v>
      </c>
      <c r="D37" s="22" t="e">
        <f>IF(E37=$A$1,$G$1,IF(E37=$A$2,$G$2,IF(E37=$A$3,$G$3,IF(E37=$A$4,$G$4,IF(E37=$A$5,$G$5,IF(E37=$A$6,$G$6,""))))))</f>
        <v>#REF!</v>
      </c>
      <c r="E37" s="23">
        <f>$A$4</f>
        <v>0</v>
      </c>
      <c r="F37" s="24" t="s">
        <v>7</v>
      </c>
      <c r="G37" s="23" t="e">
        <f>$A$3</f>
        <v>#REF!</v>
      </c>
      <c r="H37" s="25"/>
      <c r="J37" s="1682"/>
      <c r="K37" s="1682"/>
    </row>
    <row r="38" spans="1:11" x14ac:dyDescent="0.2">
      <c r="A38" s="19"/>
      <c r="B38" s="20" t="str">
        <f t="shared" si="2"/>
        <v/>
      </c>
      <c r="C38" s="21"/>
      <c r="D38" s="22" t="e">
        <f t="shared" ref="D38:D50" si="3">IF(E38=$A$1,$G$1,IF(E38=$A$2,$G$2,IF(E38=$A$3,$G$3,IF(E38=$A$4,$G$4,IF(E38=$A$5,$G$5,IF(E38=$A$6,$G$6,""))))))</f>
        <v>#REF!</v>
      </c>
      <c r="E38" s="23"/>
      <c r="F38" s="24"/>
      <c r="G38" s="23"/>
      <c r="H38" s="25"/>
      <c r="J38" s="1682"/>
      <c r="K38" s="1682"/>
    </row>
    <row r="39" spans="1:11" x14ac:dyDescent="0.2">
      <c r="A39" s="19">
        <v>19</v>
      </c>
      <c r="B39" s="20" t="e">
        <f t="shared" si="2"/>
        <v>#REF!</v>
      </c>
      <c r="C39" s="21" t="e">
        <f>IF(E39=$A$1,$J$13+$J$1,IF(E39=$A$2,$J$13+$J$2,IF(E39=$A$3,$J$13+$J$3,IF(E39=$A$4,$J$13+$J$4,IF(E39=$A$5,$J$13+$J$5,IF(E39=$A$6,$J$13+$J$6,""))))))</f>
        <v>#REF!</v>
      </c>
      <c r="D39" s="22" t="e">
        <f>IF(E39=$A$1,$G$1,IF(E39=$A$2,$G$2,IF(E39=$A$3,$G$3,IF(E39=$A$4,$G$4,IF(E39=$A$5,$G$5,IF(E39=$A$6,$G$6,""))))))</f>
        <v>#REF!</v>
      </c>
      <c r="E39" s="23">
        <f>$A$4</f>
        <v>0</v>
      </c>
      <c r="F39" s="24" t="s">
        <v>7</v>
      </c>
      <c r="G39" s="23" t="e">
        <f>$A$6</f>
        <v>#REF!</v>
      </c>
      <c r="H39" s="25"/>
      <c r="J39" s="49"/>
      <c r="K39" s="49"/>
    </row>
    <row r="40" spans="1:11" x14ac:dyDescent="0.2">
      <c r="A40" s="19">
        <v>20</v>
      </c>
      <c r="B40" s="20" t="e">
        <f t="shared" si="2"/>
        <v>#REF!</v>
      </c>
      <c r="C40" s="21" t="e">
        <f>IF(E40=$A$1,$J$13+$J$1,IF(E40=$A$2,$J$13+$J$2,IF(E40=$A$3,$J$13+$J$3,IF(E40=$A$4,$J$13+$J$4,IF(E40=$A$5,$J$13+$J$5,IF(E40=$A$6,$J$13+$J$6,""))))))</f>
        <v>#REF!</v>
      </c>
      <c r="D40" s="22" t="e">
        <f>IF(E40=$A$1,$G$1,IF(E40=$A$2,$G$2,IF(E40=$A$3,$G$3,IF(E40=$A$4,$G$4,IF(E40=$A$5,$G$5,IF(E40=$A$6,$G$6,""))))))</f>
        <v>#REF!</v>
      </c>
      <c r="E40" s="23" t="e">
        <f>$A$3</f>
        <v>#REF!</v>
      </c>
      <c r="F40" s="24" t="s">
        <v>7</v>
      </c>
      <c r="G40" s="23" t="e">
        <f>$A$5</f>
        <v>#REF!</v>
      </c>
      <c r="H40" s="25"/>
      <c r="J40" s="1682">
        <v>41295</v>
      </c>
      <c r="K40" s="1682"/>
    </row>
    <row r="41" spans="1:11" x14ac:dyDescent="0.2">
      <c r="A41" s="19">
        <v>21</v>
      </c>
      <c r="B41" s="20" t="e">
        <f t="shared" si="2"/>
        <v>#REF!</v>
      </c>
      <c r="C41" s="21" t="e">
        <f>IF(E41=$A$1,$J$13+$J$1,IF(E41=$A$2,$J$13+$J$2,IF(E41=$A$3,$J$13+$J$3,IF(E41=$A$4,$J$13+$J$4,IF(E41=$A$5,$J$13+$J$5,IF(E41=$A$6,$J$13+$J$6,""))))))</f>
        <v>#REF!</v>
      </c>
      <c r="D41" s="22" t="e">
        <f>IF(E41=$A$1,$G$1,IF(E41=$A$2,$G$2,IF(E41=$A$3,$G$3,IF(E41=$A$4,$G$4,IF(E41=$A$5,$G$5,IF(E41=$A$6,$G$6,""))))))</f>
        <v>#REF!</v>
      </c>
      <c r="E41" s="23" t="str">
        <f>$A$2</f>
        <v>Stadtverwaltung Aachen</v>
      </c>
      <c r="F41" s="24" t="s">
        <v>7</v>
      </c>
      <c r="G41" s="23" t="e">
        <f>$A$1</f>
        <v>#REF!</v>
      </c>
      <c r="H41" s="25"/>
      <c r="J41" s="1682"/>
      <c r="K41" s="1682"/>
    </row>
    <row r="42" spans="1:11" x14ac:dyDescent="0.2">
      <c r="A42" s="19"/>
      <c r="B42" s="20" t="str">
        <f t="shared" si="2"/>
        <v/>
      </c>
      <c r="C42" s="21"/>
      <c r="D42" s="22" t="e">
        <f t="shared" si="3"/>
        <v>#REF!</v>
      </c>
      <c r="E42" s="23"/>
      <c r="F42" s="24" t="s">
        <v>7</v>
      </c>
      <c r="G42" s="23"/>
      <c r="H42" s="25"/>
      <c r="J42" s="1682"/>
      <c r="K42" s="1682"/>
    </row>
    <row r="43" spans="1:11" x14ac:dyDescent="0.2">
      <c r="A43" s="19">
        <v>22</v>
      </c>
      <c r="B43" s="20" t="e">
        <f t="shared" si="2"/>
        <v>#REF!</v>
      </c>
      <c r="C43" s="21" t="e">
        <f>IF(E43=$A$1,$J$13+$J$1,IF(E43=$A$2,$J$13+$J$2,IF(E43=$A$3,$J$13+$J$3,IF(E43=$A$4,$J$13+$J$4,IF(E43=$A$5,$J$13+$J$5,IF(E43=$A$6,$J$13+$J$6,""))))))</f>
        <v>#REF!</v>
      </c>
      <c r="D43" s="22" t="e">
        <f>IF(E43=$A$1,$G$1,IF(E43=$A$2,$G$2,IF(E43=$A$3,$G$3,IF(E43=$A$4,$G$4,IF(E43=$A$5,$G$5,IF(E43=$A$6,$G$6,""))))))</f>
        <v>#REF!</v>
      </c>
      <c r="E43" s="23" t="e">
        <f>$A$6</f>
        <v>#REF!</v>
      </c>
      <c r="F43" s="24" t="s">
        <v>7</v>
      </c>
      <c r="G43" s="23" t="str">
        <f>$A$2</f>
        <v>Stadtverwaltung Aachen</v>
      </c>
      <c r="H43" s="25"/>
      <c r="J43" s="49"/>
      <c r="K43" s="49"/>
    </row>
    <row r="44" spans="1:11" x14ac:dyDescent="0.2">
      <c r="A44" s="19">
        <v>23</v>
      </c>
      <c r="B44" s="20" t="e">
        <f t="shared" si="2"/>
        <v>#REF!</v>
      </c>
      <c r="C44" s="21" t="e">
        <f>IF(E44=$A$1,$J$13+$J$1,IF(E44=$A$2,$J$13+$J$2,IF(E44=$A$3,$J$13+$J$3,IF(E44=$A$4,$J$13+$J$4,IF(E44=$A$5,$J$13+$J$5,IF(E44=$A$6,$J$13+$J$6,""))))))</f>
        <v>#REF!</v>
      </c>
      <c r="D44" s="22" t="e">
        <f>IF(E44=$A$1,$G$1,IF(E44=$A$2,$G$2,IF(E44=$A$3,$G$3,IF(E44=$A$4,$G$4,IF(E44=$A$5,$G$5,IF(E44=$A$6,$G$6,""))))))</f>
        <v>#REF!</v>
      </c>
      <c r="E44" s="23" t="e">
        <f>$A$1</f>
        <v>#REF!</v>
      </c>
      <c r="F44" s="24" t="s">
        <v>7</v>
      </c>
      <c r="G44" s="23" t="e">
        <f>$A$3</f>
        <v>#REF!</v>
      </c>
      <c r="H44" s="25"/>
      <c r="J44" s="1682">
        <v>41302</v>
      </c>
      <c r="K44" s="1682"/>
    </row>
    <row r="45" spans="1:11" x14ac:dyDescent="0.2">
      <c r="A45" s="19">
        <v>24</v>
      </c>
      <c r="B45" s="20" t="e">
        <f t="shared" si="2"/>
        <v>#REF!</v>
      </c>
      <c r="C45" s="21" t="e">
        <f>IF(E45=$A$1,$J$13+$J$1,IF(E45=$A$2,$J$13+$J$2,IF(E45=$A$3,$J$13+$J$3,IF(E45=$A$4,$J$13+$J$4,IF(E45=$A$5,$J$13+$J$5,IF(E45=$A$6,$J$13+$J$6,""))))))</f>
        <v>#REF!</v>
      </c>
      <c r="D45" s="22" t="e">
        <f>IF(E45=$A$1,$G$1,IF(E45=$A$2,$G$2,IF(E45=$A$3,$G$3,IF(E45=$A$4,$G$4,IF(E45=$A$5,$G$5,IF(E45=$A$6,$G$6,""))))))</f>
        <v>#REF!</v>
      </c>
      <c r="E45" s="23" t="e">
        <f>$A$5</f>
        <v>#REF!</v>
      </c>
      <c r="F45" s="24" t="s">
        <v>7</v>
      </c>
      <c r="G45" s="23">
        <f>$A$4</f>
        <v>0</v>
      </c>
      <c r="H45" s="25"/>
      <c r="J45" s="1682"/>
      <c r="K45" s="1682"/>
    </row>
    <row r="46" spans="1:11" x14ac:dyDescent="0.2">
      <c r="A46" s="19"/>
      <c r="B46" s="20"/>
      <c r="C46" s="21"/>
      <c r="D46" s="22" t="e">
        <f t="shared" si="3"/>
        <v>#REF!</v>
      </c>
      <c r="E46" s="23"/>
      <c r="F46" s="24" t="s">
        <v>7</v>
      </c>
      <c r="G46" s="23"/>
      <c r="H46" s="25"/>
      <c r="J46" s="1682"/>
      <c r="K46" s="1682"/>
    </row>
    <row r="47" spans="1:11" x14ac:dyDescent="0.2">
      <c r="A47" s="19">
        <v>25</v>
      </c>
      <c r="B47" s="20" t="e">
        <f t="shared" si="2"/>
        <v>#REF!</v>
      </c>
      <c r="C47" s="21" t="e">
        <f>IF(E47=$A$1,$J$13+$J$1,IF(E47=$A$2,$J$13+$J$2,IF(E47=$A$3,$J$13+$J$3,IF(E47=$A$4,$J$13+$J$4,IF(E47=$A$5,$J$13+$J$5,IF(E47=$A$6,$J$13+$J$6,""))))))</f>
        <v>#REF!</v>
      </c>
      <c r="D47" s="22" t="e">
        <f>IF(E47=$A$1,$G$1,IF(E47=$A$2,$G$2,IF(E47=$A$3,$G$3,IF(E47=$A$4,$G$4,IF(E47=$A$5,$G$5,IF(E47=$A$6,$G$6,""))))))</f>
        <v>#REF!</v>
      </c>
      <c r="E47" s="23" t="e">
        <f>$A$5</f>
        <v>#REF!</v>
      </c>
      <c r="F47" s="24" t="s">
        <v>7</v>
      </c>
      <c r="G47" s="23" t="e">
        <f>$A$6</f>
        <v>#REF!</v>
      </c>
      <c r="H47" s="25"/>
      <c r="J47" s="49"/>
      <c r="K47" s="49"/>
    </row>
    <row r="48" spans="1:11" x14ac:dyDescent="0.2">
      <c r="A48" s="19">
        <v>26</v>
      </c>
      <c r="B48" s="20" t="e">
        <f t="shared" si="2"/>
        <v>#REF!</v>
      </c>
      <c r="C48" s="21" t="e">
        <f>IF(E48=$A$1,$J$13+$J$1,IF(E48=$A$2,$J$13+$J$2,IF(E48=$A$3,$J$13+$J$3,IF(E48=$A$4,$J$13+$J$4,IF(E48=$A$5,$J$13+$J$5,IF(E48=$A$6,$J$13+$J$6,""))))))</f>
        <v>#REF!</v>
      </c>
      <c r="D48" s="22" t="e">
        <f>IF(E48=$A$1,$G$1,IF(E48=$A$2,$G$2,IF(E48=$A$3,$G$3,IF(E48=$A$4,$G$4,IF(E48=$A$5,$G$5,IF(E48=$A$6,$G$6,""))))))</f>
        <v>#REF!</v>
      </c>
      <c r="E48" s="23">
        <f>$A$4</f>
        <v>0</v>
      </c>
      <c r="F48" s="24" t="s">
        <v>7</v>
      </c>
      <c r="G48" s="23" t="e">
        <f>$A$1</f>
        <v>#REF!</v>
      </c>
      <c r="H48" s="25"/>
      <c r="J48" s="1682">
        <v>41323</v>
      </c>
      <c r="K48" s="1682"/>
    </row>
    <row r="49" spans="1:11" ht="15" customHeight="1" x14ac:dyDescent="0.2">
      <c r="A49" s="19">
        <v>27</v>
      </c>
      <c r="B49" s="20" t="e">
        <f t="shared" si="2"/>
        <v>#REF!</v>
      </c>
      <c r="C49" s="21" t="e">
        <f>IF(E49=$A$1,$J$13+$J$1,IF(E49=$A$2,$J$13+$J$2,IF(E49=$A$3,$J$13+$J$3,IF(E49=$A$4,$J$13+$J$4,IF(E49=$A$5,$J$13+$J$5,IF(E49=$A$6,$J$13+$J$6,""))))))</f>
        <v>#REF!</v>
      </c>
      <c r="D49" s="22" t="e">
        <f>IF(E49=$A$1,$G$1,IF(E49=$A$2,$G$2,IF(E49=$A$3,$G$3,IF(E49=$A$4,$G$4,IF(E49=$A$5,$G$5,IF(E49=$A$6,$G$6,""))))))</f>
        <v>#REF!</v>
      </c>
      <c r="E49" s="23" t="e">
        <f>$A$3</f>
        <v>#REF!</v>
      </c>
      <c r="F49" s="24" t="s">
        <v>7</v>
      </c>
      <c r="G49" s="23" t="str">
        <f>$A$2</f>
        <v>Stadtverwaltung Aachen</v>
      </c>
      <c r="H49" s="25"/>
      <c r="J49" s="1682"/>
      <c r="K49" s="1682"/>
    </row>
    <row r="50" spans="1:11" ht="15" customHeight="1" x14ac:dyDescent="0.2">
      <c r="A50" s="19"/>
      <c r="B50" s="20"/>
      <c r="C50" s="21"/>
      <c r="D50" s="22" t="e">
        <f t="shared" si="3"/>
        <v>#REF!</v>
      </c>
      <c r="E50" s="23"/>
      <c r="F50" s="24"/>
      <c r="G50" s="23"/>
      <c r="H50" s="25"/>
      <c r="J50" s="1682"/>
      <c r="K50" s="1682"/>
    </row>
    <row r="51" spans="1:11" ht="15" customHeight="1" x14ac:dyDescent="0.2">
      <c r="A51" s="19">
        <v>28</v>
      </c>
      <c r="B51" s="20" t="e">
        <f t="shared" si="2"/>
        <v>#REF!</v>
      </c>
      <c r="C51" s="21" t="e">
        <f>IF(E51=$A$1,$J$13+$J$1,IF(E51=$A$2,$J$13+$J$2,IF(E51=$A$3,$J$13+$J$3,IF(E51=$A$4,$J$13+$J$4,IF(E51=$A$5,$J$13+$J$5,IF(E51=$A$6,$J$13+$J$6,""))))))</f>
        <v>#REF!</v>
      </c>
      <c r="D51" s="22" t="e">
        <f>IF(E51=$A$1,$G$1,IF(E51=$A$2,$G$2,IF(E51=$A$3,$G$3,IF(E51=$A$4,$G$4,IF(E51=$A$5,$G$5,IF(E51=$A$6,$G$6,""))))))</f>
        <v>#REF!</v>
      </c>
      <c r="E51" s="23" t="e">
        <f>$A$6</f>
        <v>#REF!</v>
      </c>
      <c r="F51" s="24" t="s">
        <v>7</v>
      </c>
      <c r="G51" s="23" t="e">
        <f>$A$3</f>
        <v>#REF!</v>
      </c>
      <c r="H51" s="25"/>
      <c r="J51" s="49"/>
      <c r="K51" s="49"/>
    </row>
    <row r="52" spans="1:11" ht="15" customHeight="1" x14ac:dyDescent="0.2">
      <c r="A52" s="19">
        <v>29</v>
      </c>
      <c r="B52" s="20" t="e">
        <f t="shared" si="2"/>
        <v>#REF!</v>
      </c>
      <c r="C52" s="21" t="e">
        <f>IF(E52=$A$1,$J$13+$J$1,IF(E52=$A$2,$J$13+$J$2,IF(E52=$A$3,$J$13+$J$3,IF(E52=$A$4,$J$13+$J$4,IF(E52=$A$5,$J$13+$J$5,IF(E52=$A$6,$J$13+$J$6,""))))))</f>
        <v>#REF!</v>
      </c>
      <c r="D52" s="22" t="e">
        <f>IF(E52=$A$1,$G$1,IF(E52=$A$2,$G$2,IF(E52=$A$3,$G$3,IF(E52=$A$4,$G$4,IF(E52=$A$5,$G$5,IF(E52=$A$6,$G$6,""))))))</f>
        <v>#REF!</v>
      </c>
      <c r="E52" s="23" t="str">
        <f>$A$2</f>
        <v>Stadtverwaltung Aachen</v>
      </c>
      <c r="F52" s="24" t="s">
        <v>7</v>
      </c>
      <c r="G52" s="23">
        <f>$A$4</f>
        <v>0</v>
      </c>
      <c r="H52" s="25"/>
      <c r="J52" s="1682">
        <v>41330</v>
      </c>
      <c r="K52" s="1682"/>
    </row>
    <row r="53" spans="1:11" ht="15" customHeight="1" x14ac:dyDescent="0.2">
      <c r="A53" s="19">
        <v>30</v>
      </c>
      <c r="B53" s="20" t="e">
        <f t="shared" si="2"/>
        <v>#REF!</v>
      </c>
      <c r="C53" s="21" t="e">
        <f>IF(E53=$A$1,$J$13+$J$1,IF(E53=$A$2,$J$13+$J$2,IF(E53=$A$3,$J$13+$J$3,IF(E53=$A$4,$J$13+$J$4,IF(E53=$A$5,$J$13+$J$5,IF(E53=$A$6,$J$13+$J$6,""))))))</f>
        <v>#REF!</v>
      </c>
      <c r="D53" s="22" t="e">
        <f>IF(E53=$A$1,$G$1,IF(E53=$A$2,$G$2,IF(E53=$A$3,$G$3,IF(E53=$A$4,$G$4,IF(E53=$A$5,$G$5,IF(E53=$A$6,$G$6,""))))))</f>
        <v>#REF!</v>
      </c>
      <c r="E53" s="23" t="e">
        <f>$A$1</f>
        <v>#REF!</v>
      </c>
      <c r="F53" s="24" t="s">
        <v>7</v>
      </c>
      <c r="G53" s="23" t="e">
        <f>$A$5</f>
        <v>#REF!</v>
      </c>
      <c r="H53" s="25"/>
      <c r="J53" s="1682"/>
      <c r="K53" s="1682"/>
    </row>
    <row r="54" spans="1:11" ht="15" customHeight="1" x14ac:dyDescent="0.2">
      <c r="A54" s="19"/>
      <c r="B54" s="20"/>
      <c r="C54" s="21"/>
      <c r="D54" s="22"/>
      <c r="E54" s="23"/>
      <c r="F54" s="24"/>
      <c r="G54" s="23"/>
      <c r="H54" s="25"/>
      <c r="J54" s="1682"/>
      <c r="K54" s="1682"/>
    </row>
    <row r="55" spans="1:11" ht="20.25" x14ac:dyDescent="0.55000000000000004">
      <c r="A55" s="1680" t="s">
        <v>154</v>
      </c>
      <c r="B55" s="1680"/>
      <c r="C55" s="1680"/>
      <c r="D55" s="1680"/>
      <c r="E55" s="1680"/>
      <c r="F55" s="1680"/>
      <c r="G55" s="1680"/>
      <c r="H55" s="1680"/>
    </row>
    <row r="56" spans="1:11" ht="15" customHeight="1" x14ac:dyDescent="0.2">
      <c r="A56" s="1681" t="s">
        <v>165</v>
      </c>
      <c r="B56" s="1681"/>
      <c r="C56" s="1681"/>
      <c r="D56" s="1681"/>
      <c r="E56" s="1681"/>
      <c r="F56" s="1681"/>
      <c r="G56" s="1681"/>
      <c r="H56" s="1681"/>
    </row>
    <row r="57" spans="1:11" x14ac:dyDescent="0.2">
      <c r="A57" s="2" t="s">
        <v>0</v>
      </c>
      <c r="B57" s="2" t="s">
        <v>1</v>
      </c>
      <c r="C57" s="2" t="s">
        <v>2</v>
      </c>
      <c r="D57" s="2" t="s">
        <v>3</v>
      </c>
      <c r="E57" s="2" t="s">
        <v>4</v>
      </c>
      <c r="F57" s="3"/>
      <c r="G57" s="2" t="s">
        <v>5</v>
      </c>
      <c r="H57" s="2" t="s">
        <v>6</v>
      </c>
    </row>
    <row r="58" spans="1:11" ht="15" customHeight="1" x14ac:dyDescent="0.2">
      <c r="A58" s="9">
        <v>31</v>
      </c>
      <c r="B58" s="17" t="str">
        <f>IF(C58&lt;&gt;"",C58,"")</f>
        <v/>
      </c>
      <c r="C58" s="7"/>
      <c r="D58" s="8"/>
      <c r="E58" s="5"/>
      <c r="F58" s="10" t="s">
        <v>7</v>
      </c>
      <c r="G58" s="5"/>
      <c r="H58" s="15"/>
    </row>
    <row r="59" spans="1:11" x14ac:dyDescent="0.2">
      <c r="A59" s="1">
        <v>32</v>
      </c>
      <c r="B59" s="11"/>
      <c r="C59" s="12"/>
      <c r="D59" s="13"/>
      <c r="E59" s="1"/>
      <c r="F59" s="14"/>
      <c r="G59" s="1"/>
    </row>
    <row r="60" spans="1:11" x14ac:dyDescent="0.2">
      <c r="A60" s="1681" t="s">
        <v>166</v>
      </c>
      <c r="B60" s="1681"/>
      <c r="C60" s="1681"/>
      <c r="D60" s="1681"/>
      <c r="E60" s="1681"/>
      <c r="F60" s="1681"/>
      <c r="G60" s="1681"/>
      <c r="H60" s="1681"/>
    </row>
    <row r="61" spans="1:11" ht="15" customHeight="1" x14ac:dyDescent="0.2">
      <c r="A61" s="9">
        <v>33</v>
      </c>
      <c r="B61" s="18" t="str">
        <f>IF(C61&lt;&gt;"",C61,"")</f>
        <v/>
      </c>
      <c r="C61" s="7"/>
      <c r="D61" s="8"/>
      <c r="E61" s="9"/>
      <c r="F61" s="10" t="s">
        <v>7</v>
      </c>
      <c r="G61" s="9"/>
      <c r="H61" s="15"/>
    </row>
    <row r="62" spans="1:11" ht="15" customHeight="1" x14ac:dyDescent="0.2">
      <c r="A62" s="5">
        <v>34</v>
      </c>
      <c r="B62" s="18" t="str">
        <f>IF(C62&lt;&gt;"",C62,"")</f>
        <v/>
      </c>
      <c r="C62" s="7"/>
      <c r="D62" s="4"/>
      <c r="E62" s="5"/>
      <c r="F62" s="6" t="s">
        <v>7</v>
      </c>
      <c r="G62" s="9"/>
      <c r="H62" s="33"/>
    </row>
    <row r="63" spans="1:11" ht="12" customHeight="1" x14ac:dyDescent="0.2">
      <c r="A63" s="1"/>
      <c r="B63" s="11"/>
      <c r="C63" s="12"/>
      <c r="D63" s="13"/>
      <c r="E63" s="1"/>
      <c r="F63" s="14"/>
      <c r="G63" s="1"/>
    </row>
    <row r="64" spans="1:11" x14ac:dyDescent="0.2">
      <c r="A64" s="1681" t="s">
        <v>167</v>
      </c>
      <c r="B64" s="1681"/>
      <c r="C64" s="1681"/>
      <c r="D64" s="1681"/>
      <c r="E64" s="1681"/>
      <c r="F64" s="1681"/>
      <c r="G64" s="1681"/>
      <c r="H64" s="1681"/>
    </row>
    <row r="65" spans="1:8" ht="15" customHeight="1" x14ac:dyDescent="0.2">
      <c r="A65" s="9">
        <v>35</v>
      </c>
      <c r="B65" s="18" t="str">
        <f>IF(C65&lt;&gt;"",C65,"")</f>
        <v/>
      </c>
      <c r="C65" s="15"/>
      <c r="D65" s="15"/>
      <c r="E65" s="9" t="s">
        <v>163</v>
      </c>
      <c r="F65" s="15"/>
      <c r="G65" s="9" t="s">
        <v>164</v>
      </c>
      <c r="H65" s="15"/>
    </row>
    <row r="66" spans="1:8" x14ac:dyDescent="0.2">
      <c r="A66" s="26">
        <v>35</v>
      </c>
      <c r="B66" s="27" t="str">
        <f>IF(C66&lt;&gt;"",C66,"")</f>
        <v/>
      </c>
      <c r="C66" s="30"/>
      <c r="D66" s="30"/>
      <c r="E66" s="28" t="s">
        <v>97</v>
      </c>
      <c r="F66" s="30"/>
      <c r="G66" s="28" t="s">
        <v>98</v>
      </c>
      <c r="H66" s="29"/>
    </row>
  </sheetData>
  <mergeCells count="25">
    <mergeCell ref="A64:H64"/>
    <mergeCell ref="J13:K15"/>
    <mergeCell ref="J17:K19"/>
    <mergeCell ref="J21:K23"/>
    <mergeCell ref="J25:K27"/>
    <mergeCell ref="J29:K31"/>
    <mergeCell ref="J36:K38"/>
    <mergeCell ref="J40:K42"/>
    <mergeCell ref="J44:K46"/>
    <mergeCell ref="J48:K50"/>
    <mergeCell ref="J52:K54"/>
    <mergeCell ref="A56:H56"/>
    <mergeCell ref="A33:H33"/>
    <mergeCell ref="A55:H55"/>
    <mergeCell ref="A60:H60"/>
    <mergeCell ref="A1:E1"/>
    <mergeCell ref="A2:E2"/>
    <mergeCell ref="A3:E3"/>
    <mergeCell ref="A4:E4"/>
    <mergeCell ref="A5:E5"/>
    <mergeCell ref="A6:E6"/>
    <mergeCell ref="A7:H7"/>
    <mergeCell ref="A8:H8"/>
    <mergeCell ref="A9:H9"/>
    <mergeCell ref="A11:H11"/>
  </mergeCells>
  <phoneticPr fontId="0" type="noConversion"/>
  <conditionalFormatting sqref="D13:D15">
    <cfRule type="expression" priority="10">
      <formula>IF($E$13=frei,oder,IF($G$13,""))</formula>
    </cfRule>
  </conditionalFormatting>
  <conditionalFormatting sqref="D17:D19">
    <cfRule type="expression" priority="9">
      <formula>IF($E$13=frei,oder,IF($G$13,""))</formula>
    </cfRule>
  </conditionalFormatting>
  <conditionalFormatting sqref="D21:D23">
    <cfRule type="expression" priority="8">
      <formula>IF($E$13=frei,oder,IF($G$13,""))</formula>
    </cfRule>
  </conditionalFormatting>
  <conditionalFormatting sqref="D25:D27">
    <cfRule type="expression" priority="7">
      <formula>IF($E$13=frei,oder,IF($G$13,""))</formula>
    </cfRule>
  </conditionalFormatting>
  <conditionalFormatting sqref="D29:D31">
    <cfRule type="expression" priority="6">
      <formula>IF($E$13=frei,oder,IF($G$13,""))</formula>
    </cfRule>
  </conditionalFormatting>
  <conditionalFormatting sqref="D35:D37">
    <cfRule type="expression" priority="5">
      <formula>IF($E$13=frei,oder,IF($G$13,""))</formula>
    </cfRule>
  </conditionalFormatting>
  <conditionalFormatting sqref="D39:D41">
    <cfRule type="expression" priority="4">
      <formula>IF($E$13=frei,oder,IF($G$13,""))</formula>
    </cfRule>
  </conditionalFormatting>
  <conditionalFormatting sqref="D43:D45">
    <cfRule type="expression" priority="3">
      <formula>IF($E$13=frei,oder,IF($G$13,""))</formula>
    </cfRule>
  </conditionalFormatting>
  <conditionalFormatting sqref="D47:D49">
    <cfRule type="expression" priority="2">
      <formula>IF($E$13=frei,oder,IF($G$13,""))</formula>
    </cfRule>
  </conditionalFormatting>
  <conditionalFormatting sqref="D51:D53">
    <cfRule type="expression" priority="1">
      <formula>IF($E$13=frei,oder,IF($G$13,""))</formula>
    </cfRule>
  </conditionalFormatting>
  <printOptions horizontalCentered="1"/>
  <pageMargins left="0.59055118110236227" right="0.39370078740157483" top="0.59055118110236227" bottom="0.39370078740157483" header="0.51181102362204722" footer="0.51181102362204722"/>
  <pageSetup paperSize="9" orientation="portrait" horizontalDpi="4294967294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15"/>
  <dimension ref="A1:X18"/>
  <sheetViews>
    <sheetView topLeftCell="A4" workbookViewId="0">
      <selection activeCell="I13" sqref="I13"/>
    </sheetView>
  </sheetViews>
  <sheetFormatPr baseColWidth="10" defaultRowHeight="12.75" x14ac:dyDescent="0.2"/>
  <cols>
    <col min="1" max="1" width="27.6640625" bestFit="1" customWidth="1"/>
    <col min="3" max="22" width="8.83203125" customWidth="1"/>
  </cols>
  <sheetData>
    <row r="1" spans="1:24" x14ac:dyDescent="0.2">
      <c r="L1" s="136"/>
    </row>
    <row r="2" spans="1:24" x14ac:dyDescent="0.2">
      <c r="L2" s="136"/>
    </row>
    <row r="3" spans="1:24" x14ac:dyDescent="0.2">
      <c r="L3" s="136"/>
    </row>
    <row r="4" spans="1:24" x14ac:dyDescent="0.2">
      <c r="L4" s="136"/>
    </row>
    <row r="5" spans="1:24" x14ac:dyDescent="0.2">
      <c r="C5" s="1682" t="e">
        <f>#REF!</f>
        <v>#REF!</v>
      </c>
      <c r="D5" s="1682"/>
      <c r="E5" s="1682" t="e">
        <f>#REF!</f>
        <v>#REF!</v>
      </c>
      <c r="F5" s="1682"/>
      <c r="G5" s="1682" t="e">
        <f>#REF!</f>
        <v>#REF!</v>
      </c>
      <c r="H5" s="1682"/>
      <c r="I5" s="1682" t="e">
        <f>#REF!</f>
        <v>#REF!</v>
      </c>
      <c r="J5" s="1682"/>
      <c r="K5" s="1682" t="e">
        <f>#REF!</f>
        <v>#REF!</v>
      </c>
      <c r="L5" s="1683"/>
      <c r="M5" s="1682" t="e">
        <f>#REF!</f>
        <v>#REF!</v>
      </c>
      <c r="N5" s="1682"/>
      <c r="O5" s="1682" t="e">
        <f>#REF!</f>
        <v>#REF!</v>
      </c>
      <c r="P5" s="1682"/>
      <c r="Q5" s="1682" t="e">
        <f>#REF!</f>
        <v>#REF!</v>
      </c>
      <c r="R5" s="1682"/>
      <c r="S5" s="1682" t="e">
        <f>#REF!</f>
        <v>#REF!</v>
      </c>
      <c r="T5" s="1682"/>
      <c r="U5" s="1682" t="e">
        <f>#REF!</f>
        <v>#REF!</v>
      </c>
      <c r="V5" s="1682"/>
    </row>
    <row r="6" spans="1:24" x14ac:dyDescent="0.2">
      <c r="C6" s="1682"/>
      <c r="D6" s="1682"/>
      <c r="E6" s="1682"/>
      <c r="F6" s="1682"/>
      <c r="G6" s="1682"/>
      <c r="H6" s="1682"/>
      <c r="I6" s="1682"/>
      <c r="J6" s="1682"/>
      <c r="K6" s="1682"/>
      <c r="L6" s="1683"/>
      <c r="M6" s="1682"/>
      <c r="N6" s="1682"/>
      <c r="O6" s="1682"/>
      <c r="P6" s="1682"/>
      <c r="Q6" s="1682"/>
      <c r="R6" s="1682"/>
      <c r="S6" s="1682"/>
      <c r="T6" s="1682"/>
      <c r="U6" s="1682"/>
      <c r="V6" s="1682"/>
    </row>
    <row r="7" spans="1:24" x14ac:dyDescent="0.2">
      <c r="C7" s="1682"/>
      <c r="D7" s="1682"/>
      <c r="E7" s="1682"/>
      <c r="F7" s="1682"/>
      <c r="G7" s="1682"/>
      <c r="H7" s="1682"/>
      <c r="I7" s="1682"/>
      <c r="J7" s="1682"/>
      <c r="K7" s="1682"/>
      <c r="L7" s="1683"/>
      <c r="M7" s="1682"/>
      <c r="N7" s="1682"/>
      <c r="O7" s="1682"/>
      <c r="P7" s="1682"/>
      <c r="Q7" s="1682"/>
      <c r="R7" s="1682"/>
      <c r="S7" s="1682"/>
      <c r="T7" s="1682"/>
      <c r="U7" s="1682"/>
      <c r="V7" s="1682"/>
    </row>
    <row r="8" spans="1:24" ht="13.5" thickBot="1" x14ac:dyDescent="0.25">
      <c r="L8" s="136"/>
      <c r="M8" s="49"/>
      <c r="N8" s="49"/>
    </row>
    <row r="9" spans="1:24" ht="15.75" thickTop="1" x14ac:dyDescent="0.25">
      <c r="A9" s="43" t="e">
        <f>#REF!</f>
        <v>#REF!</v>
      </c>
      <c r="B9" s="129"/>
      <c r="C9" s="130" t="e">
        <f>IF($A$9=#REF!,"H",IF($A$9=#REF!,"H",IF($A$9=#REF!,"H","A")))</f>
        <v>#REF!</v>
      </c>
      <c r="D9" s="130"/>
      <c r="E9" s="130" t="e">
        <f>IF($A$9=#REF!,"H",IF($A$9=#REF!,"H",IF($A$9=#REF!,"H","A")))</f>
        <v>#REF!</v>
      </c>
      <c r="F9" s="130"/>
      <c r="G9" s="130" t="e">
        <f>IF($A$9=#REF!,"H",IF($A$9=#REF!,"H",IF($A$9=#REF!,"H","A")))</f>
        <v>#REF!</v>
      </c>
      <c r="H9" s="130"/>
      <c r="I9" s="130" t="e">
        <f>IF($A$9=#REF!,"H",IF($A$9=#REF!,"H",IF($A$9=#REF!,"H","A")))</f>
        <v>#REF!</v>
      </c>
      <c r="J9" s="130"/>
      <c r="K9" s="130" t="e">
        <f>IF($A$9=#REF!,"H",IF($A$9=#REF!,"H",IF($A$9=#REF!,"H","A")))</f>
        <v>#REF!</v>
      </c>
      <c r="L9" s="137"/>
      <c r="M9" s="130" t="e">
        <f>IF($A$9=#REF!,"H",IF($A$9=#REF!,"H",IF($A$9=#REF!,"H","A")))</f>
        <v>#REF!</v>
      </c>
      <c r="N9" s="130"/>
      <c r="O9" s="130" t="e">
        <f>IF($A$9=#REF!,"H",IF($A$9=#REF!,"H",IF($A$9=#REF!,"H","A")))</f>
        <v>#REF!</v>
      </c>
      <c r="P9" s="130"/>
      <c r="Q9" s="130" t="e">
        <f>IF($A$9=#REF!,"H",IF($A$9=#REF!,"H",IF($A$9=#REF!,"H","A")))</f>
        <v>#REF!</v>
      </c>
      <c r="R9" s="130"/>
      <c r="S9" s="130" t="e">
        <f>IF($A$9=#REF!,"H",IF($A$9=#REF!,"H",IF($A$9=#REF!,"H","A")))</f>
        <v>#REF!</v>
      </c>
      <c r="T9" s="130"/>
      <c r="U9" s="130" t="e">
        <f>IF($A$9=#REF!,"H",IF($A$9=#REF!,"H",IF($A$9=#REF!,"H","A")))</f>
        <v>#REF!</v>
      </c>
      <c r="V9" s="130"/>
      <c r="X9">
        <f>COUNTIF(C9:U9,"H")</f>
        <v>0</v>
      </c>
    </row>
    <row r="10" spans="1:24" ht="15" x14ac:dyDescent="0.25">
      <c r="A10" s="131" t="e">
        <f>#REF!</f>
        <v>#REF!</v>
      </c>
      <c r="B10" s="132"/>
      <c r="C10" s="133" t="e">
        <f>IF($A$10=#REF!,"H",IF($A$10=#REF!,"H",IF($A$10=#REF!,"H","A")))</f>
        <v>#REF!</v>
      </c>
      <c r="D10" s="133"/>
      <c r="E10" s="133" t="e">
        <f>IF($A$10=#REF!,"H",IF($A$10=#REF!,"H",IF($A$10=#REF!,"H","A")))</f>
        <v>#REF!</v>
      </c>
      <c r="F10" s="133"/>
      <c r="G10" s="133" t="e">
        <f>IF($A$10=#REF!,"H",IF($A$10=#REF!,"H",IF($A$10=#REF!,"H","A")))</f>
        <v>#REF!</v>
      </c>
      <c r="H10" s="133"/>
      <c r="I10" s="133" t="e">
        <f>IF($A$10=#REF!,"H",IF($A$10=#REF!,"H",IF($A$10=#REF!,"H","A")))</f>
        <v>#REF!</v>
      </c>
      <c r="J10" s="133"/>
      <c r="K10" s="133" t="e">
        <f>IF($A$10=#REF!,"H",IF($A$10=#REF!,"H",IF($A$10=#REF!,"H","A")))</f>
        <v>#REF!</v>
      </c>
      <c r="L10" s="138"/>
      <c r="M10" s="133" t="e">
        <f>IF($A$10=#REF!,"H",IF($A$10=#REF!,"H",IF($A$10=#REF!,"H","A")))</f>
        <v>#REF!</v>
      </c>
      <c r="N10" s="133"/>
      <c r="O10" s="133" t="e">
        <f>IF($A$10=#REF!,"H",IF($A$10=#REF!,"H",IF($A$10=#REF!,"H","A")))</f>
        <v>#REF!</v>
      </c>
      <c r="P10" s="133"/>
      <c r="Q10" s="133" t="e">
        <f>IF($A$10=#REF!,"H",IF($A$10=#REF!,"H",IF($A$10=#REF!,"H","A")))</f>
        <v>#REF!</v>
      </c>
      <c r="R10" s="133"/>
      <c r="S10" s="133" t="e">
        <f>IF($A$10=#REF!,"H",IF($A$10=#REF!,"H",IF($A$10=#REF!,"H","A")))</f>
        <v>#REF!</v>
      </c>
      <c r="T10" s="133"/>
      <c r="U10" s="133" t="e">
        <f>IF($A$10=#REF!,"H",IF($A$10=#REF!,"H",IF($A$10=#REF!,"H","A")))</f>
        <v>#REF!</v>
      </c>
      <c r="V10" s="133"/>
      <c r="X10">
        <f t="shared" ref="X10:X17" si="0">COUNTIF(C10:U10,"H")</f>
        <v>0</v>
      </c>
    </row>
    <row r="11" spans="1:24" ht="15" x14ac:dyDescent="0.25">
      <c r="A11" s="131" t="e">
        <f>#REF!</f>
        <v>#REF!</v>
      </c>
      <c r="B11" s="132"/>
      <c r="C11" s="133" t="e">
        <f>IF($A$11=#REF!,"H",IF($A$11=#REF!,"H",IF($A$11=#REF!,"H","A")))</f>
        <v>#REF!</v>
      </c>
      <c r="D11" s="133"/>
      <c r="E11" s="133" t="e">
        <f>IF($A$11=#REF!,"H",IF($A$11=#REF!,"H",IF($A$11=#REF!,"H","A")))</f>
        <v>#REF!</v>
      </c>
      <c r="F11" s="133"/>
      <c r="G11" s="133" t="e">
        <f>IF($A$11=#REF!,"H",IF($A$11=#REF!,"H",IF($A$11=#REF!,"H","A")))</f>
        <v>#REF!</v>
      </c>
      <c r="H11" s="133"/>
      <c r="I11" s="133" t="e">
        <f>IF($A$11=#REF!,"H",IF($A$11=#REF!,"H",IF($A$11=#REF!,"H","A")))</f>
        <v>#REF!</v>
      </c>
      <c r="J11" s="133"/>
      <c r="K11" s="133" t="e">
        <f>IF($A$11=#REF!,"H",IF($A$11=#REF!,"H",IF($A$11=#REF!,"H","A")))</f>
        <v>#REF!</v>
      </c>
      <c r="L11" s="138"/>
      <c r="M11" s="133" t="e">
        <f>IF($A$11=#REF!,"H",IF($A$11=#REF!,"H",IF($A$11=#REF!,"H","A")))</f>
        <v>#REF!</v>
      </c>
      <c r="N11" s="133"/>
      <c r="O11" s="133" t="e">
        <f>IF($A$11=#REF!,"H",IF($A$11=#REF!,"H",IF($A$11=#REF!,"H","A")))</f>
        <v>#REF!</v>
      </c>
      <c r="P11" s="133"/>
      <c r="Q11" s="133" t="e">
        <f>IF($A$11=#REF!,"H",IF($A$11=#REF!,"H",IF($A$11=#REF!,"H","A")))</f>
        <v>#REF!</v>
      </c>
      <c r="R11" s="133"/>
      <c r="S11" s="133" t="e">
        <f>IF($A$11=#REF!,"H",IF($A$11=#REF!,"H",IF($A$11=#REF!,"H","A")))</f>
        <v>#REF!</v>
      </c>
      <c r="T11" s="133"/>
      <c r="U11" s="133" t="e">
        <f>IF($A$11=#REF!,"H",IF($A$11=#REF!,"H",IF($A$11=#REF!,"H","A")))</f>
        <v>#REF!</v>
      </c>
      <c r="V11" s="133"/>
      <c r="X11">
        <f t="shared" ref="X11" si="1">COUNTIF(C11:U11,"H")</f>
        <v>0</v>
      </c>
    </row>
    <row r="12" spans="1:24" ht="15.75" thickBot="1" x14ac:dyDescent="0.3">
      <c r="A12" s="44"/>
      <c r="B12" s="134"/>
      <c r="C12" s="135"/>
      <c r="D12" s="135"/>
      <c r="E12" s="135"/>
      <c r="F12" s="135"/>
      <c r="G12" s="135"/>
      <c r="H12" s="135"/>
      <c r="I12" s="135"/>
      <c r="J12" s="135"/>
      <c r="K12" s="135"/>
      <c r="L12" s="139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X12">
        <f t="shared" si="0"/>
        <v>0</v>
      </c>
    </row>
    <row r="13" spans="1:24" ht="15.75" thickTop="1" x14ac:dyDescent="0.2">
      <c r="A13" s="45" t="e">
        <f>#REF!</f>
        <v>#REF!</v>
      </c>
      <c r="B13" s="55"/>
      <c r="C13" s="56" t="e">
        <f>IF($A$13=#REF!,"H",IF($A$13=#REF!,"H",IF($A$13=#REF!,"H","A")))</f>
        <v>#REF!</v>
      </c>
      <c r="D13" s="56"/>
      <c r="E13" s="56" t="e">
        <f>IF($A$13=#REF!,"H",IF($A$13=#REF!,"H",IF($A$13=#REF!,"H","A")))</f>
        <v>#REF!</v>
      </c>
      <c r="F13" s="56"/>
      <c r="G13" s="56" t="e">
        <f>IF($A$13=#REF!,"H",IF($A$13=#REF!,"H",IF($A$13=#REF!,"H","A")))</f>
        <v>#REF!</v>
      </c>
      <c r="H13" s="56"/>
      <c r="I13" s="56" t="e">
        <f>IF($A$13=#REF!,"H",IF($A$13=#REF!,"H",IF($A$13=#REF!,"H","A")))</f>
        <v>#REF!</v>
      </c>
      <c r="J13" s="56"/>
      <c r="K13" s="56" t="e">
        <f>IF($A$13=#REF!,"H",IF($A$13=#REF!,"H",IF($A$13=#REF!,"H","A")))</f>
        <v>#REF!</v>
      </c>
      <c r="L13" s="140"/>
      <c r="M13" s="56" t="e">
        <f>IF($A$13=#REF!,"H",IF($A$13=#REF!,"H",IF($A$13=#REF!,"H","A")))</f>
        <v>#REF!</v>
      </c>
      <c r="N13" s="56"/>
      <c r="O13" s="56" t="e">
        <f>IF($A$13=#REF!,"H",IF($A$13=#REF!,"H",IF($A$13=#REF!,"H","A")))</f>
        <v>#REF!</v>
      </c>
      <c r="P13" s="56"/>
      <c r="Q13" s="56" t="e">
        <f>IF($A$13=#REF!,"H",IF($A$13=#REF!,"H",IF($A$13=#REF!,"H","A")))</f>
        <v>#REF!</v>
      </c>
      <c r="R13" s="56"/>
      <c r="S13" s="56" t="e">
        <f>IF($A$13=#REF!,"H",IF($A$13=#REF!,"H",IF($A$13=#REF!,"H","A")))</f>
        <v>#REF!</v>
      </c>
      <c r="T13" s="56"/>
      <c r="U13" s="56" t="e">
        <f>IF($A$13=#REF!,"H",IF($A$13=#REF!,"H",IF($A$13=#REF!,"H","A")))</f>
        <v>#REF!</v>
      </c>
      <c r="V13" s="56"/>
      <c r="X13">
        <f t="shared" si="0"/>
        <v>0</v>
      </c>
    </row>
    <row r="14" spans="1:24" ht="15.75" thickBot="1" x14ac:dyDescent="0.25">
      <c r="A14" s="47" t="e">
        <f>#REF!</f>
        <v>#REF!</v>
      </c>
      <c r="B14" s="57"/>
      <c r="C14" s="58" t="e">
        <f>IF($A$14=#REF!,"H",IF($A$14=#REF!,"H",IF($A$14=#REF!,"H","A")))</f>
        <v>#REF!</v>
      </c>
      <c r="D14" s="58"/>
      <c r="E14" s="58" t="e">
        <f>IF($A$14=#REF!,"H",IF($A$14=#REF!,"H",IF($A$14=#REF!,"H","A")))</f>
        <v>#REF!</v>
      </c>
      <c r="F14" s="58"/>
      <c r="G14" s="58" t="e">
        <f>IF($A$14=#REF!,"H",IF($A$14=#REF!,"H",IF($A$14=#REF!,"H","A")))</f>
        <v>#REF!</v>
      </c>
      <c r="H14" s="58"/>
      <c r="I14" s="58" t="e">
        <f>IF($A$14=#REF!,"H",IF($A$14=#REF!,"H",IF($A$14=#REF!,"H","A")))</f>
        <v>#REF!</v>
      </c>
      <c r="J14" s="58"/>
      <c r="K14" s="58" t="e">
        <f>IF($A$14=#REF!,"H",IF($A$14=#REF!,"H",IF($A$14=#REF!,"H","A")))</f>
        <v>#REF!</v>
      </c>
      <c r="L14" s="141"/>
      <c r="M14" s="58" t="e">
        <f>IF($A$14=#REF!,"H",IF($A$14=#REF!,"H",IF($A$14=#REF!,"H","A")))</f>
        <v>#REF!</v>
      </c>
      <c r="N14" s="58"/>
      <c r="O14" s="58" t="e">
        <f>IF($A$40=#REF!,"H",IF($A$40=#REF!,"H",IF($A$40=#REF!,"H","A")))</f>
        <v>#REF!</v>
      </c>
      <c r="P14" s="58"/>
      <c r="Q14" s="58" t="e">
        <f>IF($A$14=#REF!,"H",IF($A$14=#REF!,"H",IF($A$14=#REF!,"H","A")))</f>
        <v>#REF!</v>
      </c>
      <c r="R14" s="58"/>
      <c r="S14" s="58" t="e">
        <f>IF($A$414=#REF!,"H",IF($A$14=#REF!,"H",IF($A14=#REF!,"H","A")))</f>
        <v>#REF!</v>
      </c>
      <c r="T14" s="58"/>
      <c r="U14" s="58" t="e">
        <f>IF($A$14=#REF!,"H",IF($A$14=#REF!,"H",IF($A$14=#REF!,"H","A")))</f>
        <v>#REF!</v>
      </c>
      <c r="V14" s="58"/>
      <c r="X14">
        <f t="shared" si="0"/>
        <v>0</v>
      </c>
    </row>
    <row r="15" spans="1:24" ht="15.75" thickTop="1" x14ac:dyDescent="0.2">
      <c r="A15" s="45" t="e">
        <f>#REF!</f>
        <v>#REF!</v>
      </c>
      <c r="B15" s="55"/>
      <c r="C15" s="56" t="e">
        <f>IF($A$15=#REF!,"H",IF($A$15=#REF!,"H",IF($A$54=#REF!,"H","A")))</f>
        <v>#REF!</v>
      </c>
      <c r="D15" s="56"/>
      <c r="E15" s="56" t="e">
        <f>IF($A$15=#REF!,"H",IF($A$15=#REF!,"H",IF($A$15=#REF!,"H","A")))</f>
        <v>#REF!</v>
      </c>
      <c r="F15" s="56"/>
      <c r="G15" s="56" t="e">
        <f>IF($A$15=#REF!,"H",IF($A$15=#REF!,"H",IF($A$15=#REF!,"H","A")))</f>
        <v>#REF!</v>
      </c>
      <c r="H15" s="56"/>
      <c r="I15" s="56" t="e">
        <f>IF($A$15=#REF!,"H",IF($A$15=#REF!,"H",IF($A$15=#REF!,"H","A")))</f>
        <v>#REF!</v>
      </c>
      <c r="J15" s="56"/>
      <c r="K15" s="56" t="e">
        <f>IF($A$15=#REF!,"H",IF($A$15=#REF!,"H",IF($A$15=#REF!,"H","A")))</f>
        <v>#REF!</v>
      </c>
      <c r="L15" s="140"/>
      <c r="M15" s="56" t="e">
        <f>IF($A$15=#REF!,"H",IF($A$15=#REF!,"H",IF($A$15=#REF!,"H","A")))</f>
        <v>#REF!</v>
      </c>
      <c r="N15" s="56"/>
      <c r="O15" s="56" t="e">
        <f>IF($A$15=#REF!,"H",IF($A$15=#REF!,"H",IF($A$15=#REF!,"H","A")))</f>
        <v>#REF!</v>
      </c>
      <c r="P15" s="56"/>
      <c r="Q15" s="56" t="e">
        <f>IF($A$15=#REF!,"H",IF($A$15=#REF!,"H",IF($A$15=#REF!,"H","A")))</f>
        <v>#REF!</v>
      </c>
      <c r="R15" s="56"/>
      <c r="S15" s="56" t="e">
        <f>IF($A$15=#REF!,"H",IF($A$15=#REF!,"H",IF($A$15=#REF!,"H","A")))</f>
        <v>#REF!</v>
      </c>
      <c r="T15" s="56"/>
      <c r="U15" s="56" t="e">
        <f>IF($A$15=#REF!,"H",IF($A$15=#REF!,"H",IF($A$15=#REF!,"H","A")))</f>
        <v>#REF!</v>
      </c>
      <c r="V15" s="56"/>
      <c r="X15">
        <f t="shared" si="0"/>
        <v>0</v>
      </c>
    </row>
    <row r="16" spans="1:24" ht="15" x14ac:dyDescent="0.2">
      <c r="A16" s="46" t="e">
        <f>#REF!</f>
        <v>#REF!</v>
      </c>
      <c r="C16" s="59" t="e">
        <f>IF($A$16=#REF!,"H",IF($A$16=#REF!,"H",IF($A$16=#REF!,"H","A")))</f>
        <v>#REF!</v>
      </c>
      <c r="D16" s="59"/>
      <c r="E16" s="59" t="e">
        <f>IF($A$16=#REF!,"H",IF($A$16=#REF!,"H",IF($A$16=#REF!,"H","A")))</f>
        <v>#REF!</v>
      </c>
      <c r="F16" s="59"/>
      <c r="G16" s="59" t="e">
        <f>IF($A$16=#REF!,"H",IF($A$16=#REF!,"H",IF($A$16=#REF!,"H","A")))</f>
        <v>#REF!</v>
      </c>
      <c r="H16" s="59"/>
      <c r="I16" s="59" t="e">
        <f>IF($A$16=#REF!,"H",IF($A$16=#REF!,"H",IF($A$16=#REF!,"H","A")))</f>
        <v>#REF!</v>
      </c>
      <c r="J16" s="59"/>
      <c r="K16" s="59" t="e">
        <f>IF($A$16=#REF!,"H",IF($A$16=#REF!,"H",IF($A$16=#REF!,"H","A")))</f>
        <v>#REF!</v>
      </c>
      <c r="L16" s="142"/>
      <c r="M16" s="59" t="e">
        <f>IF($A$16=#REF!,"H",IF($A$16=#REF!,"H",IF($A$16=#REF!,"H","A")))</f>
        <v>#REF!</v>
      </c>
      <c r="N16" s="59"/>
      <c r="O16" s="59" t="e">
        <f>IF($A$16=#REF!,"H",IF($A$16=#REF!,"H",IF($A$16=#REF!,"H","A")))</f>
        <v>#REF!</v>
      </c>
      <c r="P16" s="59"/>
      <c r="Q16" s="59" t="e">
        <f>IF($A$16=#REF!,"H",IF($A$16=#REF!,"H",IF($A$16=#REF!,"H","A")))</f>
        <v>#REF!</v>
      </c>
      <c r="R16" s="59"/>
      <c r="S16" s="59" t="e">
        <f>IF($A$16=#REF!,"H",IF($A$16=#REF!,"H",IF($A$16=#REF!,"H","A")))</f>
        <v>#REF!</v>
      </c>
      <c r="T16" s="59"/>
      <c r="U16" s="59" t="e">
        <f>IF($A$16=#REF!,"H",IF($A$16=#REF!,"H",IF($A$16=#REF!,"H","A")))</f>
        <v>#REF!</v>
      </c>
      <c r="V16" s="59"/>
      <c r="X16">
        <f t="shared" si="0"/>
        <v>0</v>
      </c>
    </row>
    <row r="17" spans="1:24" ht="15.75" thickBot="1" x14ac:dyDescent="0.25">
      <c r="A17" s="47" t="e">
        <f>#REF!</f>
        <v>#REF!</v>
      </c>
      <c r="B17" s="57"/>
      <c r="C17" s="58" t="e">
        <f>IF($A$17=#REF!,"H",IF($A$17=#REF!,"H",IF($A$17=#REF!,"H","A")))</f>
        <v>#REF!</v>
      </c>
      <c r="D17" s="58"/>
      <c r="E17" s="58" t="e">
        <f>IF($A$17=#REF!,"H",IF($A$17=#REF!,"H",IF($A$17=#REF!,"H","A")))</f>
        <v>#REF!</v>
      </c>
      <c r="F17" s="58"/>
      <c r="G17" s="58" t="e">
        <f>IF($A$17=#REF!,"H",IF($A$17=#REF!,"H",IF($A$17=#REF!,"H","A")))</f>
        <v>#REF!</v>
      </c>
      <c r="H17" s="58"/>
      <c r="I17" s="58" t="e">
        <f>IF($A$17=#REF!,"H",IF($A$17=#REF!,"H",IF($A$17=#REF!,"H","A")))</f>
        <v>#REF!</v>
      </c>
      <c r="J17" s="58"/>
      <c r="K17" s="58" t="e">
        <f>IF($A$17=#REF!,"H",IF($A$17=#REF!,"H",IF($A$17=#REF!,"H","A")))</f>
        <v>#REF!</v>
      </c>
      <c r="L17" s="141"/>
      <c r="M17" s="58" t="e">
        <f>IF($A$17=#REF!,"H",IF($A$17=#REF!,"H",IF($A$17=#REF!,"H","A")))</f>
        <v>#REF!</v>
      </c>
      <c r="N17" s="58"/>
      <c r="O17" s="58" t="e">
        <f>IF($A$17=#REF!,"H",IF($A$17=#REF!,"H",IF($A$17=#REF!,"H","A")))</f>
        <v>#REF!</v>
      </c>
      <c r="P17" s="58"/>
      <c r="Q17" s="58" t="e">
        <f>IF($A$17=#REF!,"H",IF($A$17=#REF!,"H",IF($A$17=#REF!,"H","A")))</f>
        <v>#REF!</v>
      </c>
      <c r="R17" s="58"/>
      <c r="S17" s="58" t="e">
        <f>IF($A$17=#REF!,"H",IF($A$17=#REF!,"H",IF($A$17=#REF!,"H","A")))</f>
        <v>#REF!</v>
      </c>
      <c r="T17" s="58"/>
      <c r="U17" s="58" t="e">
        <f>IF($A$17=#REF!,"H",IF($A$17=#REF!,"H",IF($A$17=#REF!,"H","A")))</f>
        <v>#REF!</v>
      </c>
      <c r="V17" s="58"/>
      <c r="X17">
        <f t="shared" si="0"/>
        <v>0</v>
      </c>
    </row>
    <row r="18" spans="1:24" ht="13.5" thickTop="1" x14ac:dyDescent="0.2"/>
  </sheetData>
  <mergeCells count="10">
    <mergeCell ref="U5:V7"/>
    <mergeCell ref="G5:H7"/>
    <mergeCell ref="I5:J7"/>
    <mergeCell ref="K5:L7"/>
    <mergeCell ref="M5:N7"/>
    <mergeCell ref="C5:D7"/>
    <mergeCell ref="E5:F7"/>
    <mergeCell ref="O5:P7"/>
    <mergeCell ref="Q5:R7"/>
    <mergeCell ref="S5:T7"/>
  </mergeCells>
  <conditionalFormatting sqref="C9:V17">
    <cfRule type="cellIs" dxfId="0" priority="1" operator="equal">
      <formula>"H"</formula>
    </cfRule>
  </conditionalFormatting>
  <pageMargins left="0.7" right="0.7" top="0.78740157499999996" bottom="0.78740157499999996" header="0.3" footer="0.3"/>
  <pageSetup paperSize="9" orientation="portrait" horizontalDpi="4294967293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"/>
  <dimension ref="A1:D51"/>
  <sheetViews>
    <sheetView workbookViewId="0">
      <selection activeCell="A13" sqref="A13:D13"/>
    </sheetView>
  </sheetViews>
  <sheetFormatPr baseColWidth="10" defaultRowHeight="12.75" x14ac:dyDescent="0.2"/>
  <cols>
    <col min="1" max="1" width="5.6640625" customWidth="1"/>
    <col min="2" max="3" width="38.83203125" customWidth="1"/>
    <col min="4" max="4" width="19.1640625" customWidth="1"/>
    <col min="227" max="227" width="81.1640625" customWidth="1"/>
    <col min="228" max="228" width="18.5" customWidth="1"/>
    <col min="483" max="483" width="81.1640625" customWidth="1"/>
    <col min="484" max="484" width="18.5" customWidth="1"/>
    <col min="739" max="739" width="81.1640625" customWidth="1"/>
    <col min="740" max="740" width="18.5" customWidth="1"/>
    <col min="995" max="995" width="81.1640625" customWidth="1"/>
    <col min="996" max="996" width="18.5" customWidth="1"/>
    <col min="1251" max="1251" width="81.1640625" customWidth="1"/>
    <col min="1252" max="1252" width="18.5" customWidth="1"/>
    <col min="1507" max="1507" width="81.1640625" customWidth="1"/>
    <col min="1508" max="1508" width="18.5" customWidth="1"/>
    <col min="1763" max="1763" width="81.1640625" customWidth="1"/>
    <col min="1764" max="1764" width="18.5" customWidth="1"/>
    <col min="2019" max="2019" width="81.1640625" customWidth="1"/>
    <col min="2020" max="2020" width="18.5" customWidth="1"/>
    <col min="2275" max="2275" width="81.1640625" customWidth="1"/>
    <col min="2276" max="2276" width="18.5" customWidth="1"/>
    <col min="2531" max="2531" width="81.1640625" customWidth="1"/>
    <col min="2532" max="2532" width="18.5" customWidth="1"/>
    <col min="2787" max="2787" width="81.1640625" customWidth="1"/>
    <col min="2788" max="2788" width="18.5" customWidth="1"/>
    <col min="3043" max="3043" width="81.1640625" customWidth="1"/>
    <col min="3044" max="3044" width="18.5" customWidth="1"/>
    <col min="3299" max="3299" width="81.1640625" customWidth="1"/>
    <col min="3300" max="3300" width="18.5" customWidth="1"/>
    <col min="3555" max="3555" width="81.1640625" customWidth="1"/>
    <col min="3556" max="3556" width="18.5" customWidth="1"/>
    <col min="3811" max="3811" width="81.1640625" customWidth="1"/>
    <col min="3812" max="3812" width="18.5" customWidth="1"/>
    <col min="4067" max="4067" width="81.1640625" customWidth="1"/>
    <col min="4068" max="4068" width="18.5" customWidth="1"/>
    <col min="4323" max="4323" width="81.1640625" customWidth="1"/>
    <col min="4324" max="4324" width="18.5" customWidth="1"/>
    <col min="4579" max="4579" width="81.1640625" customWidth="1"/>
    <col min="4580" max="4580" width="18.5" customWidth="1"/>
    <col min="4835" max="4835" width="81.1640625" customWidth="1"/>
    <col min="4836" max="4836" width="18.5" customWidth="1"/>
    <col min="5091" max="5091" width="81.1640625" customWidth="1"/>
    <col min="5092" max="5092" width="18.5" customWidth="1"/>
    <col min="5347" max="5347" width="81.1640625" customWidth="1"/>
    <col min="5348" max="5348" width="18.5" customWidth="1"/>
    <col min="5603" max="5603" width="81.1640625" customWidth="1"/>
    <col min="5604" max="5604" width="18.5" customWidth="1"/>
    <col min="5859" max="5859" width="81.1640625" customWidth="1"/>
    <col min="5860" max="5860" width="18.5" customWidth="1"/>
    <col min="6115" max="6115" width="81.1640625" customWidth="1"/>
    <col min="6116" max="6116" width="18.5" customWidth="1"/>
    <col min="6371" max="6371" width="81.1640625" customWidth="1"/>
    <col min="6372" max="6372" width="18.5" customWidth="1"/>
    <col min="6627" max="6627" width="81.1640625" customWidth="1"/>
    <col min="6628" max="6628" width="18.5" customWidth="1"/>
    <col min="6883" max="6883" width="81.1640625" customWidth="1"/>
    <col min="6884" max="6884" width="18.5" customWidth="1"/>
    <col min="7139" max="7139" width="81.1640625" customWidth="1"/>
    <col min="7140" max="7140" width="18.5" customWidth="1"/>
    <col min="7395" max="7395" width="81.1640625" customWidth="1"/>
    <col min="7396" max="7396" width="18.5" customWidth="1"/>
    <col min="7651" max="7651" width="81.1640625" customWidth="1"/>
    <col min="7652" max="7652" width="18.5" customWidth="1"/>
    <col min="7907" max="7907" width="81.1640625" customWidth="1"/>
    <col min="7908" max="7908" width="18.5" customWidth="1"/>
    <col min="8163" max="8163" width="81.1640625" customWidth="1"/>
    <col min="8164" max="8164" width="18.5" customWidth="1"/>
    <col min="8419" max="8419" width="81.1640625" customWidth="1"/>
    <col min="8420" max="8420" width="18.5" customWidth="1"/>
    <col min="8675" max="8675" width="81.1640625" customWidth="1"/>
    <col min="8676" max="8676" width="18.5" customWidth="1"/>
    <col min="8931" max="8931" width="81.1640625" customWidth="1"/>
    <col min="8932" max="8932" width="18.5" customWidth="1"/>
    <col min="9187" max="9187" width="81.1640625" customWidth="1"/>
    <col min="9188" max="9188" width="18.5" customWidth="1"/>
    <col min="9443" max="9443" width="81.1640625" customWidth="1"/>
    <col min="9444" max="9444" width="18.5" customWidth="1"/>
    <col min="9699" max="9699" width="81.1640625" customWidth="1"/>
    <col min="9700" max="9700" width="18.5" customWidth="1"/>
    <col min="9955" max="9955" width="81.1640625" customWidth="1"/>
    <col min="9956" max="9956" width="18.5" customWidth="1"/>
    <col min="10211" max="10211" width="81.1640625" customWidth="1"/>
    <col min="10212" max="10212" width="18.5" customWidth="1"/>
    <col min="10467" max="10467" width="81.1640625" customWidth="1"/>
    <col min="10468" max="10468" width="18.5" customWidth="1"/>
    <col min="10723" max="10723" width="81.1640625" customWidth="1"/>
    <col min="10724" max="10724" width="18.5" customWidth="1"/>
    <col min="10979" max="10979" width="81.1640625" customWidth="1"/>
    <col min="10980" max="10980" width="18.5" customWidth="1"/>
    <col min="11235" max="11235" width="81.1640625" customWidth="1"/>
    <col min="11236" max="11236" width="18.5" customWidth="1"/>
    <col min="11491" max="11491" width="81.1640625" customWidth="1"/>
    <col min="11492" max="11492" width="18.5" customWidth="1"/>
    <col min="11747" max="11747" width="81.1640625" customWidth="1"/>
    <col min="11748" max="11748" width="18.5" customWidth="1"/>
    <col min="12003" max="12003" width="81.1640625" customWidth="1"/>
    <col min="12004" max="12004" width="18.5" customWidth="1"/>
    <col min="12259" max="12259" width="81.1640625" customWidth="1"/>
    <col min="12260" max="12260" width="18.5" customWidth="1"/>
    <col min="12515" max="12515" width="81.1640625" customWidth="1"/>
    <col min="12516" max="12516" width="18.5" customWidth="1"/>
    <col min="12771" max="12771" width="81.1640625" customWidth="1"/>
    <col min="12772" max="12772" width="18.5" customWidth="1"/>
    <col min="13027" max="13027" width="81.1640625" customWidth="1"/>
    <col min="13028" max="13028" width="18.5" customWidth="1"/>
    <col min="13283" max="13283" width="81.1640625" customWidth="1"/>
    <col min="13284" max="13284" width="18.5" customWidth="1"/>
    <col min="13539" max="13539" width="81.1640625" customWidth="1"/>
    <col min="13540" max="13540" width="18.5" customWidth="1"/>
    <col min="13795" max="13795" width="81.1640625" customWidth="1"/>
    <col min="13796" max="13796" width="18.5" customWidth="1"/>
    <col min="14051" max="14051" width="81.1640625" customWidth="1"/>
    <col min="14052" max="14052" width="18.5" customWidth="1"/>
    <col min="14307" max="14307" width="81.1640625" customWidth="1"/>
    <col min="14308" max="14308" width="18.5" customWidth="1"/>
    <col min="14563" max="14563" width="81.1640625" customWidth="1"/>
    <col min="14564" max="14564" width="18.5" customWidth="1"/>
    <col min="14819" max="14819" width="81.1640625" customWidth="1"/>
    <col min="14820" max="14820" width="18.5" customWidth="1"/>
    <col min="15075" max="15075" width="81.1640625" customWidth="1"/>
    <col min="15076" max="15076" width="18.5" customWidth="1"/>
    <col min="15331" max="15331" width="81.1640625" customWidth="1"/>
    <col min="15332" max="15332" width="18.5" customWidth="1"/>
    <col min="15587" max="15587" width="81.1640625" customWidth="1"/>
    <col min="15588" max="15588" width="18.5" customWidth="1"/>
    <col min="15843" max="15843" width="81.1640625" customWidth="1"/>
    <col min="15844" max="15844" width="18.5" customWidth="1"/>
    <col min="16099" max="16099" width="81.1640625" customWidth="1"/>
    <col min="16100" max="16100" width="18.5" customWidth="1"/>
  </cols>
  <sheetData>
    <row r="1" spans="1:4" ht="25.5" x14ac:dyDescent="0.2">
      <c r="B1" s="963" t="s">
        <v>62</v>
      </c>
      <c r="C1" s="963"/>
      <c r="D1" s="963"/>
    </row>
    <row r="2" spans="1:4" ht="22.5" x14ac:dyDescent="0.2">
      <c r="B2" s="953" t="s">
        <v>11</v>
      </c>
      <c r="C2" s="953"/>
      <c r="D2" s="953"/>
    </row>
    <row r="3" spans="1:4" x14ac:dyDescent="0.2">
      <c r="D3" s="42">
        <v>45374</v>
      </c>
    </row>
    <row r="5" spans="1:4" x14ac:dyDescent="0.2">
      <c r="A5" s="964" t="s">
        <v>84</v>
      </c>
      <c r="B5" s="964"/>
      <c r="C5" s="964"/>
      <c r="D5" s="964"/>
    </row>
    <row r="7" spans="1:4" x14ac:dyDescent="0.2">
      <c r="A7" s="965" t="s">
        <v>577</v>
      </c>
      <c r="B7" s="965"/>
      <c r="C7" s="965"/>
      <c r="D7" s="965"/>
    </row>
    <row r="8" spans="1:4" x14ac:dyDescent="0.2">
      <c r="A8" s="965"/>
      <c r="B8" s="965"/>
      <c r="C8" s="965"/>
      <c r="D8" s="965"/>
    </row>
    <row r="9" spans="1:4" x14ac:dyDescent="0.2">
      <c r="A9" s="965" t="s">
        <v>596</v>
      </c>
      <c r="B9" s="965"/>
      <c r="C9" s="965"/>
      <c r="D9" s="965"/>
    </row>
    <row r="10" spans="1:4" x14ac:dyDescent="0.2">
      <c r="A10" s="964" t="s">
        <v>597</v>
      </c>
      <c r="B10" s="964"/>
      <c r="C10" s="964"/>
      <c r="D10" s="964"/>
    </row>
    <row r="11" spans="1:4" x14ac:dyDescent="0.2">
      <c r="A11" s="955" t="s">
        <v>310</v>
      </c>
      <c r="B11" s="956"/>
      <c r="C11" s="956"/>
      <c r="D11" s="956"/>
    </row>
    <row r="12" spans="1:4" ht="18" customHeight="1" x14ac:dyDescent="0.2">
      <c r="A12" s="966" t="s">
        <v>604</v>
      </c>
      <c r="B12" s="966"/>
      <c r="C12" s="966"/>
      <c r="D12" s="966"/>
    </row>
    <row r="13" spans="1:4" x14ac:dyDescent="0.2">
      <c r="A13" s="968" t="s">
        <v>300</v>
      </c>
      <c r="B13" s="968"/>
      <c r="C13" s="968"/>
      <c r="D13" s="968"/>
    </row>
    <row r="14" spans="1:4" x14ac:dyDescent="0.2">
      <c r="A14" s="968" t="s">
        <v>301</v>
      </c>
      <c r="B14" s="968"/>
      <c r="C14" s="968"/>
      <c r="D14" s="968"/>
    </row>
    <row r="15" spans="1:4" x14ac:dyDescent="0.2">
      <c r="A15" s="968"/>
      <c r="B15" s="968"/>
      <c r="C15" s="968"/>
      <c r="D15" s="968"/>
    </row>
    <row r="16" spans="1:4" x14ac:dyDescent="0.2">
      <c r="A16" s="162" t="s">
        <v>293</v>
      </c>
      <c r="B16" s="968" t="s">
        <v>297</v>
      </c>
      <c r="C16" s="968"/>
      <c r="D16" s="968"/>
    </row>
    <row r="17" spans="1:4" x14ac:dyDescent="0.2">
      <c r="A17" s="162" t="s">
        <v>294</v>
      </c>
      <c r="B17" s="968" t="s">
        <v>298</v>
      </c>
      <c r="C17" s="968"/>
      <c r="D17" s="968"/>
    </row>
    <row r="18" spans="1:4" x14ac:dyDescent="0.2">
      <c r="A18" s="162" t="s">
        <v>295</v>
      </c>
      <c r="B18" s="968" t="s">
        <v>299</v>
      </c>
      <c r="C18" s="968"/>
      <c r="D18" s="968"/>
    </row>
    <row r="19" spans="1:4" x14ac:dyDescent="0.2">
      <c r="A19" s="162" t="s">
        <v>296</v>
      </c>
      <c r="B19" s="968" t="s">
        <v>302</v>
      </c>
      <c r="C19" s="968"/>
      <c r="D19" s="968"/>
    </row>
    <row r="20" spans="1:4" ht="14.25" x14ac:dyDescent="0.2">
      <c r="B20" s="967" t="s">
        <v>303</v>
      </c>
      <c r="C20" s="967"/>
      <c r="D20" s="967"/>
    </row>
    <row r="21" spans="1:4" ht="14.25" x14ac:dyDescent="0.2">
      <c r="B21" s="967" t="s">
        <v>304</v>
      </c>
      <c r="C21" s="967"/>
      <c r="D21" s="967"/>
    </row>
    <row r="22" spans="1:4" x14ac:dyDescent="0.2">
      <c r="A22" s="162" t="s">
        <v>305</v>
      </c>
      <c r="B22" s="954" t="s">
        <v>306</v>
      </c>
      <c r="C22" s="954"/>
      <c r="D22" s="954"/>
    </row>
    <row r="23" spans="1:4" x14ac:dyDescent="0.2">
      <c r="A23" s="955" t="s">
        <v>310</v>
      </c>
      <c r="B23" s="956"/>
      <c r="C23" s="956"/>
      <c r="D23" s="956"/>
    </row>
    <row r="24" spans="1:4" x14ac:dyDescent="0.2">
      <c r="B24" s="959" t="s">
        <v>328</v>
      </c>
      <c r="C24" s="959"/>
      <c r="D24" s="957"/>
    </row>
    <row r="25" spans="1:4" x14ac:dyDescent="0.2">
      <c r="B25" s="954" t="s">
        <v>53</v>
      </c>
      <c r="C25" s="954"/>
      <c r="D25" s="954"/>
    </row>
    <row r="26" spans="1:4" x14ac:dyDescent="0.2">
      <c r="B26" s="954" t="s">
        <v>492</v>
      </c>
      <c r="C26" s="954"/>
      <c r="D26" s="954"/>
    </row>
    <row r="27" spans="1:4" ht="9.9499999999999993" customHeight="1" x14ac:dyDescent="0.2">
      <c r="B27" s="36"/>
      <c r="C27" s="36"/>
      <c r="D27" s="36"/>
    </row>
    <row r="28" spans="1:4" x14ac:dyDescent="0.2">
      <c r="B28" s="959" t="s">
        <v>309</v>
      </c>
      <c r="C28" s="957"/>
      <c r="D28" s="957"/>
    </row>
    <row r="29" spans="1:4" x14ac:dyDescent="0.2">
      <c r="B29" s="954" t="s">
        <v>594</v>
      </c>
      <c r="C29" s="954"/>
      <c r="D29" s="954"/>
    </row>
    <row r="30" spans="1:4" ht="9.9499999999999993" customHeight="1" x14ac:dyDescent="0.2"/>
    <row r="31" spans="1:4" s="559" customFormat="1" ht="48" customHeight="1" x14ac:dyDescent="0.2">
      <c r="A31" s="960" t="s">
        <v>546</v>
      </c>
      <c r="B31" s="961"/>
      <c r="C31" s="961"/>
      <c r="D31" s="962"/>
    </row>
    <row r="32" spans="1:4" x14ac:dyDescent="0.2">
      <c r="B32" s="161"/>
      <c r="C32" s="161"/>
      <c r="D32" s="161"/>
    </row>
    <row r="33" spans="2:4" x14ac:dyDescent="0.2">
      <c r="B33" s="957" t="s">
        <v>25</v>
      </c>
      <c r="C33" s="957"/>
      <c r="D33" s="957"/>
    </row>
    <row r="34" spans="2:4" x14ac:dyDescent="0.2">
      <c r="B34" s="954" t="s">
        <v>234</v>
      </c>
      <c r="C34" s="954"/>
      <c r="D34" s="954"/>
    </row>
    <row r="35" spans="2:4" x14ac:dyDescent="0.2">
      <c r="B35" s="954" t="s">
        <v>66</v>
      </c>
      <c r="C35" s="954"/>
      <c r="D35" s="954"/>
    </row>
    <row r="36" spans="2:4" x14ac:dyDescent="0.2">
      <c r="B36" s="954" t="s">
        <v>67</v>
      </c>
      <c r="C36" s="954"/>
      <c r="D36" s="954"/>
    </row>
    <row r="37" spans="2:4" x14ac:dyDescent="0.2">
      <c r="B37" s="36"/>
      <c r="C37" s="36"/>
      <c r="D37" s="36"/>
    </row>
    <row r="38" spans="2:4" x14ac:dyDescent="0.2">
      <c r="B38" s="959" t="s">
        <v>595</v>
      </c>
      <c r="C38" s="957"/>
      <c r="D38" s="957"/>
    </row>
    <row r="39" spans="2:4" hidden="1" x14ac:dyDescent="0.2">
      <c r="B39" s="957" t="s">
        <v>26</v>
      </c>
      <c r="C39" s="957"/>
      <c r="D39" s="957"/>
    </row>
    <row r="40" spans="2:4" hidden="1" x14ac:dyDescent="0.2">
      <c r="B40" s="34"/>
      <c r="C40" s="34"/>
      <c r="D40" s="34"/>
    </row>
    <row r="41" spans="2:4" x14ac:dyDescent="0.2">
      <c r="B41" s="76" t="s">
        <v>68</v>
      </c>
      <c r="C41" s="77"/>
    </row>
    <row r="42" spans="2:4" ht="9.9499999999999993" customHeight="1" x14ac:dyDescent="0.2">
      <c r="B42" s="35"/>
      <c r="C42" s="35"/>
      <c r="D42" s="34"/>
    </row>
    <row r="43" spans="2:4" x14ac:dyDescent="0.2">
      <c r="B43" s="957" t="s">
        <v>149</v>
      </c>
      <c r="C43" s="957"/>
      <c r="D43" s="957"/>
    </row>
    <row r="44" spans="2:4" ht="9.9499999999999993" customHeight="1" x14ac:dyDescent="0.2"/>
    <row r="45" spans="2:4" x14ac:dyDescent="0.2">
      <c r="B45" s="957" t="s">
        <v>150</v>
      </c>
      <c r="C45" s="957"/>
      <c r="D45" s="957"/>
    </row>
    <row r="46" spans="2:4" ht="9.9499999999999993" customHeight="1" x14ac:dyDescent="0.2"/>
    <row r="47" spans="2:4" x14ac:dyDescent="0.2">
      <c r="B47" s="957" t="s">
        <v>85</v>
      </c>
      <c r="C47" s="957"/>
      <c r="D47" s="957"/>
    </row>
    <row r="48" spans="2:4" x14ac:dyDescent="0.2">
      <c r="B48" s="958" t="s">
        <v>64</v>
      </c>
      <c r="C48" s="958"/>
      <c r="D48" s="958"/>
    </row>
    <row r="49" spans="2:4" x14ac:dyDescent="0.2">
      <c r="B49" s="958"/>
      <c r="C49" s="958"/>
      <c r="D49" s="958"/>
    </row>
    <row r="50" spans="2:4" x14ac:dyDescent="0.2">
      <c r="B50" s="957" t="s">
        <v>64</v>
      </c>
      <c r="C50" s="957"/>
      <c r="D50" s="957"/>
    </row>
    <row r="51" spans="2:4" x14ac:dyDescent="0.2">
      <c r="B51" s="957" t="s">
        <v>86</v>
      </c>
      <c r="C51" s="957"/>
      <c r="D51" s="957"/>
    </row>
  </sheetData>
  <mergeCells count="38">
    <mergeCell ref="B18:D18"/>
    <mergeCell ref="B19:D19"/>
    <mergeCell ref="B20:D20"/>
    <mergeCell ref="A13:D13"/>
    <mergeCell ref="A14:D14"/>
    <mergeCell ref="A15:D15"/>
    <mergeCell ref="B25:D25"/>
    <mergeCell ref="B26:D26"/>
    <mergeCell ref="B29:D29"/>
    <mergeCell ref="A31:D31"/>
    <mergeCell ref="B1:D1"/>
    <mergeCell ref="B2:D2"/>
    <mergeCell ref="A5:D5"/>
    <mergeCell ref="A7:D7"/>
    <mergeCell ref="A9:D9"/>
    <mergeCell ref="A10:D10"/>
    <mergeCell ref="A12:D12"/>
    <mergeCell ref="A11:D11"/>
    <mergeCell ref="A8:D8"/>
    <mergeCell ref="B21:D21"/>
    <mergeCell ref="B16:D16"/>
    <mergeCell ref="B17:D17"/>
    <mergeCell ref="B22:D22"/>
    <mergeCell ref="A23:D23"/>
    <mergeCell ref="B51:D51"/>
    <mergeCell ref="B39:D39"/>
    <mergeCell ref="B43:D43"/>
    <mergeCell ref="B45:D45"/>
    <mergeCell ref="B47:D47"/>
    <mergeCell ref="B48:D49"/>
    <mergeCell ref="B50:D50"/>
    <mergeCell ref="B38:D38"/>
    <mergeCell ref="B24:D24"/>
    <mergeCell ref="B33:D33"/>
    <mergeCell ref="B34:D34"/>
    <mergeCell ref="B35:D35"/>
    <mergeCell ref="B36:D36"/>
    <mergeCell ref="B28:D28"/>
  </mergeCells>
  <hyperlinks>
    <hyperlink ref="B41" r:id="rId1" xr:uid="{00000000-0004-0000-0100-000000000000}"/>
  </hyperlinks>
  <printOptions horizontalCentered="1"/>
  <pageMargins left="0.59055118110236227" right="0.31496062992125984" top="0.39370078740157483" bottom="0.39370078740157483" header="0" footer="0"/>
  <pageSetup paperSize="9" orientation="portrait" r:id="rId2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7"/>
  <dimension ref="A1:F144"/>
  <sheetViews>
    <sheetView topLeftCell="A103" workbookViewId="0">
      <selection activeCell="B128" sqref="B128:E128"/>
    </sheetView>
  </sheetViews>
  <sheetFormatPr baseColWidth="10" defaultRowHeight="12.75" x14ac:dyDescent="0.2"/>
  <cols>
    <col min="1" max="1" width="1.83203125" customWidth="1"/>
    <col min="2" max="5" width="26.5" customWidth="1"/>
    <col min="6" max="6" width="1.83203125" customWidth="1"/>
  </cols>
  <sheetData>
    <row r="1" spans="1:6" ht="9.9499999999999993" customHeight="1" x14ac:dyDescent="0.2"/>
    <row r="2" spans="1:6" ht="9.9499999999999993" customHeight="1" x14ac:dyDescent="0.2">
      <c r="B2" s="1694"/>
      <c r="C2" s="1694"/>
      <c r="D2" s="1694"/>
      <c r="E2" s="1694"/>
    </row>
    <row r="3" spans="1:6" ht="15" customHeight="1" x14ac:dyDescent="0.2">
      <c r="A3" s="1693"/>
      <c r="B3" s="1693"/>
      <c r="C3" s="1693"/>
      <c r="D3" s="1693"/>
      <c r="E3" s="1693"/>
      <c r="F3" s="1693"/>
    </row>
    <row r="4" spans="1:6" ht="15" customHeight="1" x14ac:dyDescent="0.2">
      <c r="A4" s="1693"/>
      <c r="B4" s="1693"/>
      <c r="C4" s="1693"/>
      <c r="D4" s="1693"/>
      <c r="E4" s="1693"/>
      <c r="F4" s="1693"/>
    </row>
    <row r="5" spans="1:6" ht="15" customHeight="1" x14ac:dyDescent="0.2">
      <c r="A5" s="1693"/>
      <c r="B5" s="1693"/>
      <c r="C5" s="1693"/>
      <c r="D5" s="1693"/>
      <c r="E5" s="1693"/>
      <c r="F5" s="1693"/>
    </row>
    <row r="6" spans="1:6" ht="15" customHeight="1" x14ac:dyDescent="0.2">
      <c r="A6" s="1693"/>
      <c r="B6" s="1693"/>
      <c r="C6" s="1693"/>
      <c r="D6" s="1693"/>
      <c r="E6" s="1693"/>
      <c r="F6" s="1693"/>
    </row>
    <row r="7" spans="1:6" ht="15" customHeight="1" x14ac:dyDescent="0.2">
      <c r="A7" s="1693"/>
      <c r="B7" s="1693"/>
      <c r="C7" s="1693"/>
      <c r="D7" s="1693"/>
      <c r="E7" s="1693"/>
      <c r="F7" s="1693"/>
    </row>
    <row r="8" spans="1:6" ht="15" customHeight="1" x14ac:dyDescent="0.2">
      <c r="A8" s="1693"/>
      <c r="B8" s="1693"/>
      <c r="C8" s="1693"/>
      <c r="D8" s="1693"/>
      <c r="E8" s="1693"/>
      <c r="F8" s="1693"/>
    </row>
    <row r="9" spans="1:6" ht="15" customHeight="1" x14ac:dyDescent="0.2">
      <c r="A9" s="1693"/>
      <c r="B9" s="1693"/>
      <c r="C9" s="1693"/>
      <c r="D9" s="1693"/>
      <c r="E9" s="1693"/>
      <c r="F9" s="1693"/>
    </row>
    <row r="10" spans="1:6" ht="15" customHeight="1" x14ac:dyDescent="0.2">
      <c r="A10" s="1693"/>
      <c r="B10" s="1693"/>
      <c r="C10" s="1693"/>
      <c r="D10" s="1693"/>
      <c r="E10" s="1693"/>
      <c r="F10" s="1693"/>
    </row>
    <row r="11" spans="1:6" ht="15" customHeight="1" x14ac:dyDescent="0.2">
      <c r="A11" s="1693"/>
      <c r="B11" s="1693"/>
      <c r="C11" s="1693"/>
      <c r="D11" s="1693"/>
      <c r="E11" s="1693"/>
      <c r="F11" s="1693"/>
    </row>
    <row r="12" spans="1:6" ht="15" customHeight="1" x14ac:dyDescent="0.2">
      <c r="A12" s="1693"/>
      <c r="B12" s="1693"/>
      <c r="C12" s="1693"/>
      <c r="D12" s="1693"/>
      <c r="E12" s="1693"/>
      <c r="F12" s="1693"/>
    </row>
    <row r="13" spans="1:6" ht="15" customHeight="1" x14ac:dyDescent="0.2">
      <c r="A13" s="1693"/>
      <c r="B13" s="1693"/>
      <c r="C13" s="1693"/>
      <c r="D13" s="1693"/>
      <c r="E13" s="1693"/>
      <c r="F13" s="1693"/>
    </row>
    <row r="14" spans="1:6" ht="15" customHeight="1" x14ac:dyDescent="0.2">
      <c r="A14" s="1693"/>
      <c r="B14" s="1693"/>
      <c r="C14" s="1693"/>
      <c r="D14" s="1693"/>
      <c r="E14" s="1693"/>
      <c r="F14" s="1693"/>
    </row>
    <row r="15" spans="1:6" ht="15" customHeight="1" x14ac:dyDescent="0.2">
      <c r="A15" s="1693"/>
      <c r="B15" s="1693"/>
      <c r="C15" s="1693"/>
      <c r="D15" s="1693"/>
      <c r="E15" s="1693"/>
      <c r="F15" s="1693"/>
    </row>
    <row r="16" spans="1:6" ht="15" customHeight="1" x14ac:dyDescent="0.2">
      <c r="A16" s="1693"/>
      <c r="B16" s="1693"/>
      <c r="C16" s="1693"/>
      <c r="D16" s="1693"/>
      <c r="E16" s="1693"/>
      <c r="F16" s="1693"/>
    </row>
    <row r="17" spans="1:6" ht="15" customHeight="1" x14ac:dyDescent="0.2">
      <c r="A17" s="1693"/>
      <c r="B17" s="1693"/>
      <c r="C17" s="1693"/>
      <c r="D17" s="1693"/>
      <c r="E17" s="1693"/>
      <c r="F17" s="1693"/>
    </row>
    <row r="18" spans="1:6" ht="15" customHeight="1" x14ac:dyDescent="0.2">
      <c r="A18" s="1693"/>
      <c r="B18" s="1693"/>
      <c r="C18" s="1693"/>
      <c r="D18" s="1693"/>
      <c r="E18" s="1693"/>
      <c r="F18" s="1693"/>
    </row>
    <row r="19" spans="1:6" ht="15" customHeight="1" x14ac:dyDescent="0.2">
      <c r="A19" s="1693"/>
      <c r="B19" s="1693"/>
      <c r="C19" s="1693"/>
      <c r="D19" s="1693"/>
      <c r="E19" s="1693"/>
      <c r="F19" s="1693"/>
    </row>
    <row r="20" spans="1:6" ht="15" customHeight="1" x14ac:dyDescent="0.2">
      <c r="A20" s="1693"/>
      <c r="B20" s="1693"/>
      <c r="C20" s="1693"/>
      <c r="D20" s="1693"/>
      <c r="E20" s="1693"/>
      <c r="F20" s="1693"/>
    </row>
    <row r="21" spans="1:6" ht="15" customHeight="1" x14ac:dyDescent="0.2">
      <c r="A21" s="1693"/>
      <c r="B21" s="1693"/>
      <c r="C21" s="1693"/>
      <c r="D21" s="1693"/>
      <c r="E21" s="1693"/>
      <c r="F21" s="1693"/>
    </row>
    <row r="22" spans="1:6" ht="15" customHeight="1" x14ac:dyDescent="0.2">
      <c r="A22" s="1693"/>
      <c r="B22" s="1693"/>
      <c r="C22" s="1693"/>
      <c r="D22" s="1693"/>
      <c r="E22" s="1693"/>
      <c r="F22" s="1693"/>
    </row>
    <row r="23" spans="1:6" ht="15" customHeight="1" x14ac:dyDescent="0.2">
      <c r="A23" s="1693"/>
      <c r="B23" s="1693"/>
      <c r="C23" s="1693"/>
      <c r="D23" s="1693"/>
      <c r="E23" s="1693"/>
      <c r="F23" s="1693"/>
    </row>
    <row r="24" spans="1:6" ht="9.9499999999999993" customHeight="1" x14ac:dyDescent="0.2">
      <c r="A24" s="1693"/>
      <c r="B24" s="1693"/>
      <c r="C24" s="1693"/>
      <c r="D24" s="1693"/>
      <c r="E24" s="1693"/>
      <c r="F24" s="1693"/>
    </row>
    <row r="25" spans="1:6" ht="9.9499999999999993" customHeight="1" x14ac:dyDescent="0.2">
      <c r="A25" s="1693"/>
      <c r="B25" s="1693"/>
      <c r="C25" s="1693"/>
      <c r="D25" s="1693"/>
      <c r="E25" s="1693"/>
      <c r="F25" s="1693"/>
    </row>
    <row r="26" spans="1:6" ht="42.75" customHeight="1" x14ac:dyDescent="0.2">
      <c r="B26" s="1685" t="s">
        <v>264</v>
      </c>
      <c r="C26" s="1685"/>
      <c r="D26" s="1685"/>
      <c r="E26" s="1685"/>
    </row>
    <row r="27" spans="1:6" ht="15" customHeight="1" x14ac:dyDescent="0.2">
      <c r="B27" s="1686"/>
      <c r="C27" s="1686"/>
      <c r="D27" s="1686"/>
      <c r="E27" s="1686"/>
    </row>
    <row r="28" spans="1:6" ht="38.25" customHeight="1" x14ac:dyDescent="0.2">
      <c r="B28" s="1687" t="s">
        <v>265</v>
      </c>
      <c r="C28" s="1687"/>
      <c r="D28" s="1687"/>
      <c r="E28" s="1687"/>
    </row>
    <row r="29" spans="1:6" ht="39.950000000000003" customHeight="1" x14ac:dyDescent="0.2">
      <c r="B29" s="1688" t="s">
        <v>462</v>
      </c>
      <c r="C29" s="1688"/>
      <c r="D29" s="1688"/>
      <c r="E29" s="1688"/>
    </row>
    <row r="30" spans="1:6" ht="33" customHeight="1" x14ac:dyDescent="0.2">
      <c r="B30" s="1689" t="s">
        <v>266</v>
      </c>
      <c r="C30" s="1689"/>
      <c r="D30" s="1689"/>
      <c r="E30" s="1689"/>
    </row>
    <row r="31" spans="1:6" ht="15" customHeight="1" x14ac:dyDescent="0.2">
      <c r="B31" s="1690"/>
      <c r="C31" s="1690"/>
      <c r="D31" s="1690"/>
      <c r="E31" s="1690"/>
    </row>
    <row r="32" spans="1:6" ht="34.5" customHeight="1" x14ac:dyDescent="0.2">
      <c r="B32" s="1687" t="str">
        <f>Tabelle2024!A5</f>
        <v>BSG Aktiv</v>
      </c>
      <c r="C32" s="1687"/>
      <c r="D32" s="1687"/>
      <c r="E32" s="1687"/>
    </row>
    <row r="33" spans="2:5" ht="15" customHeight="1" x14ac:dyDescent="0.25">
      <c r="B33" s="127"/>
      <c r="C33" s="127"/>
      <c r="D33" s="127"/>
      <c r="E33" s="127"/>
    </row>
    <row r="34" spans="2:5" ht="18.75" customHeight="1" x14ac:dyDescent="0.2">
      <c r="B34" s="1691" t="s">
        <v>267</v>
      </c>
      <c r="C34" s="1691"/>
      <c r="D34" s="1691"/>
      <c r="E34" s="1691"/>
    </row>
    <row r="35" spans="2:5" ht="18.75" customHeight="1" x14ac:dyDescent="0.2">
      <c r="B35" s="1691" t="s">
        <v>463</v>
      </c>
      <c r="C35" s="1691"/>
      <c r="D35" s="1691"/>
      <c r="E35" s="1691"/>
    </row>
    <row r="36" spans="2:5" ht="15" customHeight="1" x14ac:dyDescent="0.25">
      <c r="B36" s="127"/>
      <c r="C36" s="127"/>
      <c r="D36" s="127"/>
      <c r="E36" s="127"/>
    </row>
    <row r="37" spans="2:5" ht="25.5" customHeight="1" x14ac:dyDescent="0.2">
      <c r="B37" s="1692" t="s">
        <v>268</v>
      </c>
      <c r="C37" s="1692"/>
      <c r="D37" s="1692"/>
      <c r="E37" s="1692"/>
    </row>
    <row r="43" spans="2:5" x14ac:dyDescent="0.2">
      <c r="B43" s="128" t="s">
        <v>269</v>
      </c>
      <c r="C43" s="128"/>
      <c r="D43" s="128" t="s">
        <v>270</v>
      </c>
      <c r="E43" s="128"/>
    </row>
    <row r="45" spans="2:5" ht="6.95" customHeight="1" x14ac:dyDescent="0.2">
      <c r="B45" s="1684"/>
      <c r="C45" s="1684"/>
      <c r="D45" s="1684"/>
      <c r="E45" s="1684"/>
    </row>
    <row r="46" spans="2:5" ht="6.95" customHeight="1" x14ac:dyDescent="0.2"/>
    <row r="47" spans="2:5" ht="15" customHeight="1" x14ac:dyDescent="0.2">
      <c r="B47" s="1684"/>
      <c r="C47" s="1684"/>
      <c r="D47" s="1684"/>
      <c r="E47" s="1684"/>
    </row>
    <row r="48" spans="2:5" ht="9.9499999999999993" customHeight="1" x14ac:dyDescent="0.2"/>
    <row r="49" spans="1:5" ht="9.9499999999999993" customHeight="1" x14ac:dyDescent="0.2"/>
    <row r="50" spans="1:5" ht="9.9499999999999993" customHeight="1" x14ac:dyDescent="0.2">
      <c r="B50" s="1684"/>
      <c r="C50" s="1684"/>
      <c r="D50" s="1684"/>
      <c r="E50" s="1684"/>
    </row>
    <row r="51" spans="1:5" ht="15" customHeight="1" x14ac:dyDescent="0.2">
      <c r="A51" s="1693"/>
      <c r="B51" s="1693"/>
      <c r="C51" s="1693"/>
      <c r="D51" s="1693"/>
      <c r="E51" s="1693"/>
    </row>
    <row r="52" spans="1:5" ht="15" customHeight="1" x14ac:dyDescent="0.2">
      <c r="A52" s="1693"/>
      <c r="B52" s="1693"/>
      <c r="C52" s="1693"/>
      <c r="D52" s="1693"/>
      <c r="E52" s="1693"/>
    </row>
    <row r="53" spans="1:5" ht="15" customHeight="1" x14ac:dyDescent="0.2">
      <c r="A53" s="1693"/>
      <c r="B53" s="1693"/>
      <c r="C53" s="1693"/>
      <c r="D53" s="1693"/>
      <c r="E53" s="1693"/>
    </row>
    <row r="54" spans="1:5" ht="15" customHeight="1" x14ac:dyDescent="0.2">
      <c r="A54" s="1693"/>
      <c r="B54" s="1693"/>
      <c r="C54" s="1693"/>
      <c r="D54" s="1693"/>
      <c r="E54" s="1693"/>
    </row>
    <row r="55" spans="1:5" ht="15" customHeight="1" x14ac:dyDescent="0.2">
      <c r="A55" s="1693"/>
      <c r="B55" s="1693"/>
      <c r="C55" s="1693"/>
      <c r="D55" s="1693"/>
      <c r="E55" s="1693"/>
    </row>
    <row r="56" spans="1:5" ht="15" customHeight="1" x14ac:dyDescent="0.2">
      <c r="A56" s="1693"/>
      <c r="B56" s="1693"/>
      <c r="C56" s="1693"/>
      <c r="D56" s="1693"/>
      <c r="E56" s="1693"/>
    </row>
    <row r="57" spans="1:5" ht="15" customHeight="1" x14ac:dyDescent="0.2">
      <c r="A57" s="1693"/>
      <c r="B57" s="1693"/>
      <c r="C57" s="1693"/>
      <c r="D57" s="1693"/>
      <c r="E57" s="1693"/>
    </row>
    <row r="58" spans="1:5" ht="15" customHeight="1" x14ac:dyDescent="0.2">
      <c r="A58" s="1693"/>
      <c r="B58" s="1693"/>
      <c r="C58" s="1693"/>
      <c r="D58" s="1693"/>
      <c r="E58" s="1693"/>
    </row>
    <row r="59" spans="1:5" ht="15" customHeight="1" x14ac:dyDescent="0.2">
      <c r="A59" s="1693"/>
      <c r="B59" s="1693"/>
      <c r="C59" s="1693"/>
      <c r="D59" s="1693"/>
      <c r="E59" s="1693"/>
    </row>
    <row r="60" spans="1:5" ht="15" customHeight="1" x14ac:dyDescent="0.2">
      <c r="A60" s="1693"/>
      <c r="B60" s="1693"/>
      <c r="C60" s="1693"/>
      <c r="D60" s="1693"/>
      <c r="E60" s="1693"/>
    </row>
    <row r="61" spans="1:5" ht="15" customHeight="1" x14ac:dyDescent="0.2">
      <c r="A61" s="1693"/>
      <c r="B61" s="1693"/>
      <c r="C61" s="1693"/>
      <c r="D61" s="1693"/>
      <c r="E61" s="1693"/>
    </row>
    <row r="62" spans="1:5" ht="15" customHeight="1" x14ac:dyDescent="0.2">
      <c r="A62" s="1693"/>
      <c r="B62" s="1693"/>
      <c r="C62" s="1693"/>
      <c r="D62" s="1693"/>
      <c r="E62" s="1693"/>
    </row>
    <row r="63" spans="1:5" ht="15" customHeight="1" x14ac:dyDescent="0.2">
      <c r="A63" s="1693"/>
      <c r="B63" s="1693"/>
      <c r="C63" s="1693"/>
      <c r="D63" s="1693"/>
      <c r="E63" s="1693"/>
    </row>
    <row r="64" spans="1:5" ht="15" customHeight="1" x14ac:dyDescent="0.2">
      <c r="A64" s="1693"/>
      <c r="B64" s="1693"/>
      <c r="C64" s="1693"/>
      <c r="D64" s="1693"/>
      <c r="E64" s="1693"/>
    </row>
    <row r="65" spans="1:5" ht="15" customHeight="1" x14ac:dyDescent="0.2">
      <c r="A65" s="1693"/>
      <c r="B65" s="1693"/>
      <c r="C65" s="1693"/>
      <c r="D65" s="1693"/>
      <c r="E65" s="1693"/>
    </row>
    <row r="66" spans="1:5" ht="15" customHeight="1" x14ac:dyDescent="0.2">
      <c r="A66" s="1693"/>
      <c r="B66" s="1693"/>
      <c r="C66" s="1693"/>
      <c r="D66" s="1693"/>
      <c r="E66" s="1693"/>
    </row>
    <row r="67" spans="1:5" ht="15" customHeight="1" x14ac:dyDescent="0.2">
      <c r="A67" s="1693"/>
      <c r="B67" s="1693"/>
      <c r="C67" s="1693"/>
      <c r="D67" s="1693"/>
      <c r="E67" s="1693"/>
    </row>
    <row r="68" spans="1:5" ht="15" customHeight="1" x14ac:dyDescent="0.2">
      <c r="A68" s="1693"/>
      <c r="B68" s="1693"/>
      <c r="C68" s="1693"/>
      <c r="D68" s="1693"/>
      <c r="E68" s="1693"/>
    </row>
    <row r="69" spans="1:5" ht="15" customHeight="1" x14ac:dyDescent="0.2">
      <c r="A69" s="1693"/>
      <c r="B69" s="1693"/>
      <c r="C69" s="1693"/>
      <c r="D69" s="1693"/>
      <c r="E69" s="1693"/>
    </row>
    <row r="70" spans="1:5" ht="15" customHeight="1" x14ac:dyDescent="0.2">
      <c r="A70" s="1693"/>
      <c r="B70" s="1693"/>
      <c r="C70" s="1693"/>
      <c r="D70" s="1693"/>
      <c r="E70" s="1693"/>
    </row>
    <row r="71" spans="1:5" ht="15" customHeight="1" x14ac:dyDescent="0.2">
      <c r="A71" s="1693"/>
      <c r="B71" s="1693"/>
      <c r="C71" s="1693"/>
      <c r="D71" s="1693"/>
      <c r="E71" s="1693"/>
    </row>
    <row r="72" spans="1:5" ht="9.9499999999999993" customHeight="1" x14ac:dyDescent="0.2">
      <c r="A72" s="1693"/>
      <c r="B72" s="1693"/>
      <c r="C72" s="1693"/>
      <c r="D72" s="1693"/>
      <c r="E72" s="1693"/>
    </row>
    <row r="73" spans="1:5" ht="9.9499999999999993" customHeight="1" x14ac:dyDescent="0.2">
      <c r="A73" s="1693"/>
      <c r="B73" s="1693"/>
      <c r="C73" s="1693"/>
      <c r="D73" s="1693"/>
      <c r="E73" s="1693"/>
    </row>
    <row r="74" spans="1:5" ht="42.75" customHeight="1" x14ac:dyDescent="0.2">
      <c r="B74" s="1685" t="s">
        <v>264</v>
      </c>
      <c r="C74" s="1685"/>
      <c r="D74" s="1685"/>
      <c r="E74" s="1685"/>
    </row>
    <row r="75" spans="1:5" ht="15" customHeight="1" x14ac:dyDescent="0.2">
      <c r="B75" s="1686"/>
      <c r="C75" s="1686"/>
      <c r="D75" s="1686"/>
      <c r="E75" s="1686"/>
    </row>
    <row r="76" spans="1:5" ht="38.25" customHeight="1" x14ac:dyDescent="0.2">
      <c r="B76" s="1687" t="s">
        <v>271</v>
      </c>
      <c r="C76" s="1687"/>
      <c r="D76" s="1687"/>
      <c r="E76" s="1687"/>
    </row>
    <row r="77" spans="1:5" ht="39.950000000000003" customHeight="1" x14ac:dyDescent="0.2">
      <c r="B77" s="1688" t="s">
        <v>462</v>
      </c>
      <c r="C77" s="1688"/>
      <c r="D77" s="1688"/>
      <c r="E77" s="1688"/>
    </row>
    <row r="78" spans="1:5" ht="33" customHeight="1" x14ac:dyDescent="0.2">
      <c r="B78" s="1689" t="s">
        <v>266</v>
      </c>
      <c r="C78" s="1689"/>
      <c r="D78" s="1689"/>
      <c r="E78" s="1689"/>
    </row>
    <row r="79" spans="1:5" ht="15" customHeight="1" x14ac:dyDescent="0.2">
      <c r="B79" s="1690"/>
      <c r="C79" s="1690"/>
      <c r="D79" s="1690"/>
      <c r="E79" s="1690"/>
    </row>
    <row r="80" spans="1:5" ht="34.5" x14ac:dyDescent="0.2">
      <c r="B80" s="1687" t="str">
        <f>Tabelle2024!A6</f>
        <v>Finanzamt /Generali Deutschland</v>
      </c>
      <c r="C80" s="1687"/>
      <c r="D80" s="1687"/>
      <c r="E80" s="1687"/>
    </row>
    <row r="81" spans="2:5" ht="15" x14ac:dyDescent="0.25">
      <c r="B81" s="127"/>
      <c r="C81" s="127"/>
      <c r="D81" s="127"/>
      <c r="E81" s="127"/>
    </row>
    <row r="82" spans="2:5" ht="18.75" x14ac:dyDescent="0.2">
      <c r="B82" s="1691" t="s">
        <v>267</v>
      </c>
      <c r="C82" s="1691"/>
      <c r="D82" s="1691"/>
      <c r="E82" s="1691"/>
    </row>
    <row r="83" spans="2:5" ht="18.75" x14ac:dyDescent="0.2">
      <c r="B83" s="1691" t="s">
        <v>463</v>
      </c>
      <c r="C83" s="1691"/>
      <c r="D83" s="1691"/>
      <c r="E83" s="1691"/>
    </row>
    <row r="84" spans="2:5" ht="15" x14ac:dyDescent="0.25">
      <c r="B84" s="127"/>
      <c r="C84" s="127"/>
      <c r="D84" s="127"/>
      <c r="E84" s="127"/>
    </row>
    <row r="85" spans="2:5" ht="25.5" x14ac:dyDescent="0.2">
      <c r="B85" s="1692" t="s">
        <v>268</v>
      </c>
      <c r="C85" s="1692"/>
      <c r="D85" s="1692"/>
      <c r="E85" s="1692"/>
    </row>
    <row r="91" spans="2:5" x14ac:dyDescent="0.2">
      <c r="B91" s="128" t="s">
        <v>269</v>
      </c>
      <c r="C91" s="128"/>
      <c r="D91" s="128" t="s">
        <v>270</v>
      </c>
      <c r="E91" s="128"/>
    </row>
    <row r="93" spans="2:5" ht="6.95" customHeight="1" x14ac:dyDescent="0.2">
      <c r="B93" s="1684"/>
      <c r="C93" s="1684"/>
      <c r="D93" s="1684"/>
      <c r="E93" s="1684"/>
    </row>
    <row r="94" spans="2:5" ht="6.95" customHeight="1" x14ac:dyDescent="0.2"/>
    <row r="95" spans="2:5" x14ac:dyDescent="0.2">
      <c r="B95" s="1684"/>
      <c r="C95" s="1684"/>
      <c r="D95" s="1684"/>
      <c r="E95" s="1684"/>
    </row>
    <row r="96" spans="2:5" ht="9.9499999999999993" customHeight="1" x14ac:dyDescent="0.2"/>
    <row r="97" spans="1:6" ht="9.9499999999999993" customHeight="1" x14ac:dyDescent="0.2"/>
    <row r="98" spans="1:6" ht="9.9499999999999993" customHeight="1" x14ac:dyDescent="0.2">
      <c r="B98" s="1684"/>
      <c r="C98" s="1684"/>
      <c r="D98" s="1684"/>
      <c r="E98" s="1684"/>
    </row>
    <row r="99" spans="1:6" ht="15" customHeight="1" x14ac:dyDescent="0.2">
      <c r="A99" s="1693"/>
      <c r="B99" s="1693"/>
      <c r="C99" s="1693"/>
      <c r="D99" s="1693"/>
      <c r="E99" s="1693"/>
      <c r="F99" s="1693"/>
    </row>
    <row r="100" spans="1:6" ht="15" customHeight="1" x14ac:dyDescent="0.2">
      <c r="A100" s="1693"/>
      <c r="B100" s="1693"/>
      <c r="C100" s="1693"/>
      <c r="D100" s="1693"/>
      <c r="E100" s="1693"/>
      <c r="F100" s="1693"/>
    </row>
    <row r="101" spans="1:6" ht="15" customHeight="1" x14ac:dyDescent="0.2">
      <c r="A101" s="1693"/>
      <c r="B101" s="1693"/>
      <c r="C101" s="1693"/>
      <c r="D101" s="1693"/>
      <c r="E101" s="1693"/>
      <c r="F101" s="1693"/>
    </row>
    <row r="102" spans="1:6" ht="15" customHeight="1" x14ac:dyDescent="0.2">
      <c r="A102" s="1693"/>
      <c r="B102" s="1693"/>
      <c r="C102" s="1693"/>
      <c r="D102" s="1693"/>
      <c r="E102" s="1693"/>
      <c r="F102" s="1693"/>
    </row>
    <row r="103" spans="1:6" ht="15" customHeight="1" x14ac:dyDescent="0.2">
      <c r="A103" s="1693"/>
      <c r="B103" s="1693"/>
      <c r="C103" s="1693"/>
      <c r="D103" s="1693"/>
      <c r="E103" s="1693"/>
      <c r="F103" s="1693"/>
    </row>
    <row r="104" spans="1:6" ht="15" customHeight="1" x14ac:dyDescent="0.2">
      <c r="A104" s="1693"/>
      <c r="B104" s="1693"/>
      <c r="C104" s="1693"/>
      <c r="D104" s="1693"/>
      <c r="E104" s="1693"/>
      <c r="F104" s="1693"/>
    </row>
    <row r="105" spans="1:6" ht="15" customHeight="1" x14ac:dyDescent="0.2">
      <c r="A105" s="1693"/>
      <c r="B105" s="1693"/>
      <c r="C105" s="1693"/>
      <c r="D105" s="1693"/>
      <c r="E105" s="1693"/>
      <c r="F105" s="1693"/>
    </row>
    <row r="106" spans="1:6" ht="15" customHeight="1" x14ac:dyDescent="0.2">
      <c r="A106" s="1693"/>
      <c r="B106" s="1693"/>
      <c r="C106" s="1693"/>
      <c r="D106" s="1693"/>
      <c r="E106" s="1693"/>
      <c r="F106" s="1693"/>
    </row>
    <row r="107" spans="1:6" ht="15" customHeight="1" x14ac:dyDescent="0.2">
      <c r="A107" s="1693"/>
      <c r="B107" s="1693"/>
      <c r="C107" s="1693"/>
      <c r="D107" s="1693"/>
      <c r="E107" s="1693"/>
      <c r="F107" s="1693"/>
    </row>
    <row r="108" spans="1:6" ht="15" customHeight="1" x14ac:dyDescent="0.2">
      <c r="A108" s="1693"/>
      <c r="B108" s="1693"/>
      <c r="C108" s="1693"/>
      <c r="D108" s="1693"/>
      <c r="E108" s="1693"/>
      <c r="F108" s="1693"/>
    </row>
    <row r="109" spans="1:6" ht="15" customHeight="1" x14ac:dyDescent="0.2">
      <c r="A109" s="1693"/>
      <c r="B109" s="1693"/>
      <c r="C109" s="1693"/>
      <c r="D109" s="1693"/>
      <c r="E109" s="1693"/>
      <c r="F109" s="1693"/>
    </row>
    <row r="110" spans="1:6" ht="15" customHeight="1" x14ac:dyDescent="0.2">
      <c r="A110" s="1693"/>
      <c r="B110" s="1693"/>
      <c r="C110" s="1693"/>
      <c r="D110" s="1693"/>
      <c r="E110" s="1693"/>
      <c r="F110" s="1693"/>
    </row>
    <row r="111" spans="1:6" ht="15" customHeight="1" x14ac:dyDescent="0.2">
      <c r="A111" s="1693"/>
      <c r="B111" s="1693"/>
      <c r="C111" s="1693"/>
      <c r="D111" s="1693"/>
      <c r="E111" s="1693"/>
      <c r="F111" s="1693"/>
    </row>
    <row r="112" spans="1:6" ht="15" customHeight="1" x14ac:dyDescent="0.2">
      <c r="A112" s="1693"/>
      <c r="B112" s="1693"/>
      <c r="C112" s="1693"/>
      <c r="D112" s="1693"/>
      <c r="E112" s="1693"/>
      <c r="F112" s="1693"/>
    </row>
    <row r="113" spans="1:6" ht="15" customHeight="1" x14ac:dyDescent="0.2">
      <c r="A113" s="1693"/>
      <c r="B113" s="1693"/>
      <c r="C113" s="1693"/>
      <c r="D113" s="1693"/>
      <c r="E113" s="1693"/>
      <c r="F113" s="1693"/>
    </row>
    <row r="114" spans="1:6" ht="15" customHeight="1" x14ac:dyDescent="0.2">
      <c r="A114" s="1693"/>
      <c r="B114" s="1693"/>
      <c r="C114" s="1693"/>
      <c r="D114" s="1693"/>
      <c r="E114" s="1693"/>
      <c r="F114" s="1693"/>
    </row>
    <row r="115" spans="1:6" ht="15" customHeight="1" x14ac:dyDescent="0.2">
      <c r="A115" s="1693"/>
      <c r="B115" s="1693"/>
      <c r="C115" s="1693"/>
      <c r="D115" s="1693"/>
      <c r="E115" s="1693"/>
      <c r="F115" s="1693"/>
    </row>
    <row r="116" spans="1:6" ht="15" customHeight="1" x14ac:dyDescent="0.2">
      <c r="A116" s="1693"/>
      <c r="B116" s="1693"/>
      <c r="C116" s="1693"/>
      <c r="D116" s="1693"/>
      <c r="E116" s="1693"/>
      <c r="F116" s="1693"/>
    </row>
    <row r="117" spans="1:6" ht="15" customHeight="1" x14ac:dyDescent="0.2">
      <c r="A117" s="1693"/>
      <c r="B117" s="1693"/>
      <c r="C117" s="1693"/>
      <c r="D117" s="1693"/>
      <c r="E117" s="1693"/>
      <c r="F117" s="1693"/>
    </row>
    <row r="118" spans="1:6" ht="15" customHeight="1" x14ac:dyDescent="0.2">
      <c r="A118" s="1693"/>
      <c r="B118" s="1693"/>
      <c r="C118" s="1693"/>
      <c r="D118" s="1693"/>
      <c r="E118" s="1693"/>
      <c r="F118" s="1693"/>
    </row>
    <row r="119" spans="1:6" ht="15" customHeight="1" x14ac:dyDescent="0.2">
      <c r="A119" s="1693"/>
      <c r="B119" s="1693"/>
      <c r="C119" s="1693"/>
      <c r="D119" s="1693"/>
      <c r="E119" s="1693"/>
      <c r="F119" s="1693"/>
    </row>
    <row r="120" spans="1:6" ht="9.9499999999999993" customHeight="1" x14ac:dyDescent="0.2">
      <c r="A120" s="1693"/>
      <c r="B120" s="1693"/>
      <c r="C120" s="1693"/>
      <c r="D120" s="1693"/>
      <c r="E120" s="1693"/>
      <c r="F120" s="1693"/>
    </row>
    <row r="121" spans="1:6" ht="9.9499999999999993" customHeight="1" x14ac:dyDescent="0.2">
      <c r="A121" s="1693"/>
      <c r="B121" s="1693"/>
      <c r="C121" s="1693"/>
      <c r="D121" s="1693"/>
      <c r="E121" s="1693"/>
      <c r="F121" s="1693"/>
    </row>
    <row r="122" spans="1:6" ht="42.75" customHeight="1" x14ac:dyDescent="0.2">
      <c r="B122" s="1685" t="s">
        <v>264</v>
      </c>
      <c r="C122" s="1685"/>
      <c r="D122" s="1685"/>
      <c r="E122" s="1685"/>
    </row>
    <row r="123" spans="1:6" ht="15" customHeight="1" x14ac:dyDescent="0.2">
      <c r="B123" s="1686"/>
      <c r="C123" s="1686"/>
      <c r="D123" s="1686"/>
      <c r="E123" s="1686"/>
    </row>
    <row r="124" spans="1:6" ht="38.25" customHeight="1" x14ac:dyDescent="0.2">
      <c r="B124" s="1687" t="s">
        <v>272</v>
      </c>
      <c r="C124" s="1687"/>
      <c r="D124" s="1687"/>
      <c r="E124" s="1687"/>
    </row>
    <row r="125" spans="1:6" ht="39.950000000000003" customHeight="1" x14ac:dyDescent="0.2">
      <c r="B125" s="1688" t="s">
        <v>462</v>
      </c>
      <c r="C125" s="1688"/>
      <c r="D125" s="1688"/>
      <c r="E125" s="1688"/>
    </row>
    <row r="126" spans="1:6" ht="33" customHeight="1" x14ac:dyDescent="0.2">
      <c r="B126" s="1689" t="s">
        <v>266</v>
      </c>
      <c r="C126" s="1689"/>
      <c r="D126" s="1689"/>
      <c r="E126" s="1689"/>
    </row>
    <row r="127" spans="1:6" ht="15" customHeight="1" x14ac:dyDescent="0.2">
      <c r="B127" s="1690"/>
      <c r="C127" s="1690"/>
      <c r="D127" s="1690"/>
      <c r="E127" s="1690"/>
    </row>
    <row r="128" spans="1:6" ht="34.5" x14ac:dyDescent="0.2">
      <c r="B128" s="1687" t="str">
        <f>Tabelle2024!A7</f>
        <v>Boendgen - Baustoffe</v>
      </c>
      <c r="C128" s="1687"/>
      <c r="D128" s="1687"/>
      <c r="E128" s="1687"/>
    </row>
    <row r="129" spans="2:5" ht="15" x14ac:dyDescent="0.25">
      <c r="B129" s="127"/>
      <c r="C129" s="127"/>
      <c r="D129" s="127"/>
      <c r="E129" s="127"/>
    </row>
    <row r="130" spans="2:5" ht="18.75" x14ac:dyDescent="0.2">
      <c r="B130" s="1691" t="s">
        <v>267</v>
      </c>
      <c r="C130" s="1691"/>
      <c r="D130" s="1691"/>
      <c r="E130" s="1691"/>
    </row>
    <row r="131" spans="2:5" ht="18.75" x14ac:dyDescent="0.2">
      <c r="B131" s="1691" t="s">
        <v>463</v>
      </c>
      <c r="C131" s="1691"/>
      <c r="D131" s="1691"/>
      <c r="E131" s="1691"/>
    </row>
    <row r="132" spans="2:5" ht="15" x14ac:dyDescent="0.25">
      <c r="B132" s="127"/>
      <c r="C132" s="127"/>
      <c r="D132" s="127"/>
      <c r="E132" s="127"/>
    </row>
    <row r="133" spans="2:5" ht="25.5" x14ac:dyDescent="0.2">
      <c r="B133" s="1692" t="s">
        <v>268</v>
      </c>
      <c r="C133" s="1692"/>
      <c r="D133" s="1692"/>
      <c r="E133" s="1692"/>
    </row>
    <row r="139" spans="2:5" x14ac:dyDescent="0.2">
      <c r="B139" s="128" t="s">
        <v>269</v>
      </c>
      <c r="C139" s="128"/>
      <c r="D139" s="128" t="s">
        <v>270</v>
      </c>
      <c r="E139" s="128"/>
    </row>
    <row r="141" spans="2:5" ht="6.95" customHeight="1" x14ac:dyDescent="0.2">
      <c r="B141" s="1684"/>
      <c r="C141" s="1684"/>
      <c r="D141" s="1684"/>
      <c r="E141" s="1684"/>
    </row>
    <row r="142" spans="2:5" ht="6.95" customHeight="1" x14ac:dyDescent="0.2"/>
    <row r="143" spans="2:5" x14ac:dyDescent="0.2">
      <c r="B143" s="1684"/>
      <c r="C143" s="1684"/>
      <c r="D143" s="1684"/>
      <c r="E143" s="1684"/>
    </row>
    <row r="144" spans="2:5" ht="9.9499999999999993" customHeight="1" x14ac:dyDescent="0.2"/>
  </sheetData>
  <mergeCells count="42">
    <mergeCell ref="B29:E29"/>
    <mergeCell ref="B2:E2"/>
    <mergeCell ref="A3:F25"/>
    <mergeCell ref="B26:E26"/>
    <mergeCell ref="B27:E27"/>
    <mergeCell ref="B28:E28"/>
    <mergeCell ref="B75:E75"/>
    <mergeCell ref="B30:E30"/>
    <mergeCell ref="B31:E31"/>
    <mergeCell ref="B32:E32"/>
    <mergeCell ref="B34:E34"/>
    <mergeCell ref="B35:E35"/>
    <mergeCell ref="B37:E37"/>
    <mergeCell ref="B45:E45"/>
    <mergeCell ref="B47:E47"/>
    <mergeCell ref="B50:E50"/>
    <mergeCell ref="A51:E73"/>
    <mergeCell ref="B74:E74"/>
    <mergeCell ref="A99:F121"/>
    <mergeCell ref="B76:E76"/>
    <mergeCell ref="B77:E77"/>
    <mergeCell ref="B78:E78"/>
    <mergeCell ref="B79:E79"/>
    <mergeCell ref="B80:E80"/>
    <mergeCell ref="B82:E82"/>
    <mergeCell ref="B83:E83"/>
    <mergeCell ref="B85:E85"/>
    <mergeCell ref="B93:E93"/>
    <mergeCell ref="B95:E95"/>
    <mergeCell ref="B98:E98"/>
    <mergeCell ref="B143:E143"/>
    <mergeCell ref="B122:E122"/>
    <mergeCell ref="B123:E123"/>
    <mergeCell ref="B124:E124"/>
    <mergeCell ref="B125:E125"/>
    <mergeCell ref="B126:E126"/>
    <mergeCell ref="B127:E127"/>
    <mergeCell ref="B128:E128"/>
    <mergeCell ref="B130:E130"/>
    <mergeCell ref="B131:E131"/>
    <mergeCell ref="B133:E133"/>
    <mergeCell ref="B141:E141"/>
  </mergeCells>
  <printOptions horizontalCentered="1"/>
  <pageMargins left="0.27559055118110237" right="0.27559055118110237" top="0.31496062992125984" bottom="0.31496062992125984" header="0" footer="0"/>
  <pageSetup paperSize="9" orientation="portrait" r:id="rId1"/>
  <rowBreaks count="1" manualBreakCount="1">
    <brk id="48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19"/>
  <dimension ref="A1:F144"/>
  <sheetViews>
    <sheetView workbookViewId="0">
      <selection activeCell="B80" sqref="B80:E80"/>
    </sheetView>
  </sheetViews>
  <sheetFormatPr baseColWidth="10" defaultRowHeight="12.75" x14ac:dyDescent="0.2"/>
  <cols>
    <col min="1" max="1" width="1.83203125" customWidth="1"/>
    <col min="2" max="5" width="26.5" customWidth="1"/>
    <col min="6" max="6" width="1.83203125" customWidth="1"/>
  </cols>
  <sheetData>
    <row r="1" spans="1:6" ht="9.9499999999999993" customHeight="1" x14ac:dyDescent="0.2"/>
    <row r="2" spans="1:6" ht="9.9499999999999993" customHeight="1" x14ac:dyDescent="0.2">
      <c r="B2" s="1694"/>
      <c r="C2" s="1694"/>
      <c r="D2" s="1694"/>
      <c r="E2" s="1694"/>
    </row>
    <row r="3" spans="1:6" ht="15" customHeight="1" x14ac:dyDescent="0.2">
      <c r="A3" s="1693"/>
      <c r="B3" s="1693"/>
      <c r="C3" s="1693"/>
      <c r="D3" s="1693"/>
      <c r="E3" s="1693"/>
      <c r="F3" s="1693"/>
    </row>
    <row r="4" spans="1:6" ht="15" customHeight="1" x14ac:dyDescent="0.2">
      <c r="A4" s="1693"/>
      <c r="B4" s="1693"/>
      <c r="C4" s="1693"/>
      <c r="D4" s="1693"/>
      <c r="E4" s="1693"/>
      <c r="F4" s="1693"/>
    </row>
    <row r="5" spans="1:6" ht="15" customHeight="1" x14ac:dyDescent="0.2">
      <c r="A5" s="1693"/>
      <c r="B5" s="1693"/>
      <c r="C5" s="1693"/>
      <c r="D5" s="1693"/>
      <c r="E5" s="1693"/>
      <c r="F5" s="1693"/>
    </row>
    <row r="6" spans="1:6" ht="15" customHeight="1" x14ac:dyDescent="0.2">
      <c r="A6" s="1693"/>
      <c r="B6" s="1693"/>
      <c r="C6" s="1693"/>
      <c r="D6" s="1693"/>
      <c r="E6" s="1693"/>
      <c r="F6" s="1693"/>
    </row>
    <row r="7" spans="1:6" ht="15" customHeight="1" x14ac:dyDescent="0.2">
      <c r="A7" s="1693"/>
      <c r="B7" s="1693"/>
      <c r="C7" s="1693"/>
      <c r="D7" s="1693"/>
      <c r="E7" s="1693"/>
      <c r="F7" s="1693"/>
    </row>
    <row r="8" spans="1:6" ht="15" customHeight="1" x14ac:dyDescent="0.2">
      <c r="A8" s="1693"/>
      <c r="B8" s="1693"/>
      <c r="C8" s="1693"/>
      <c r="D8" s="1693"/>
      <c r="E8" s="1693"/>
      <c r="F8" s="1693"/>
    </row>
    <row r="9" spans="1:6" ht="15" customHeight="1" x14ac:dyDescent="0.2">
      <c r="A9" s="1693"/>
      <c r="B9" s="1693"/>
      <c r="C9" s="1693"/>
      <c r="D9" s="1693"/>
      <c r="E9" s="1693"/>
      <c r="F9" s="1693"/>
    </row>
    <row r="10" spans="1:6" ht="15" customHeight="1" x14ac:dyDescent="0.2">
      <c r="A10" s="1693"/>
      <c r="B10" s="1693"/>
      <c r="C10" s="1693"/>
      <c r="D10" s="1693"/>
      <c r="E10" s="1693"/>
      <c r="F10" s="1693"/>
    </row>
    <row r="11" spans="1:6" ht="15" customHeight="1" x14ac:dyDescent="0.2">
      <c r="A11" s="1693"/>
      <c r="B11" s="1693"/>
      <c r="C11" s="1693"/>
      <c r="D11" s="1693"/>
      <c r="E11" s="1693"/>
      <c r="F11" s="1693"/>
    </row>
    <row r="12" spans="1:6" ht="15" customHeight="1" x14ac:dyDescent="0.2">
      <c r="A12" s="1693"/>
      <c r="B12" s="1693"/>
      <c r="C12" s="1693"/>
      <c r="D12" s="1693"/>
      <c r="E12" s="1693"/>
      <c r="F12" s="1693"/>
    </row>
    <row r="13" spans="1:6" ht="15" customHeight="1" x14ac:dyDescent="0.2">
      <c r="A13" s="1693"/>
      <c r="B13" s="1693"/>
      <c r="C13" s="1693"/>
      <c r="D13" s="1693"/>
      <c r="E13" s="1693"/>
      <c r="F13" s="1693"/>
    </row>
    <row r="14" spans="1:6" ht="15" customHeight="1" x14ac:dyDescent="0.2">
      <c r="A14" s="1693"/>
      <c r="B14" s="1693"/>
      <c r="C14" s="1693"/>
      <c r="D14" s="1693"/>
      <c r="E14" s="1693"/>
      <c r="F14" s="1693"/>
    </row>
    <row r="15" spans="1:6" ht="15" customHeight="1" x14ac:dyDescent="0.2">
      <c r="A15" s="1693"/>
      <c r="B15" s="1693"/>
      <c r="C15" s="1693"/>
      <c r="D15" s="1693"/>
      <c r="E15" s="1693"/>
      <c r="F15" s="1693"/>
    </row>
    <row r="16" spans="1:6" ht="15" customHeight="1" x14ac:dyDescent="0.2">
      <c r="A16" s="1693"/>
      <c r="B16" s="1693"/>
      <c r="C16" s="1693"/>
      <c r="D16" s="1693"/>
      <c r="E16" s="1693"/>
      <c r="F16" s="1693"/>
    </row>
    <row r="17" spans="1:6" ht="15" customHeight="1" x14ac:dyDescent="0.2">
      <c r="A17" s="1693"/>
      <c r="B17" s="1693"/>
      <c r="C17" s="1693"/>
      <c r="D17" s="1693"/>
      <c r="E17" s="1693"/>
      <c r="F17" s="1693"/>
    </row>
    <row r="18" spans="1:6" ht="15" customHeight="1" x14ac:dyDescent="0.2">
      <c r="A18" s="1693"/>
      <c r="B18" s="1693"/>
      <c r="C18" s="1693"/>
      <c r="D18" s="1693"/>
      <c r="E18" s="1693"/>
      <c r="F18" s="1693"/>
    </row>
    <row r="19" spans="1:6" ht="15" customHeight="1" x14ac:dyDescent="0.2">
      <c r="A19" s="1693"/>
      <c r="B19" s="1693"/>
      <c r="C19" s="1693"/>
      <c r="D19" s="1693"/>
      <c r="E19" s="1693"/>
      <c r="F19" s="1693"/>
    </row>
    <row r="20" spans="1:6" ht="15" customHeight="1" x14ac:dyDescent="0.2">
      <c r="A20" s="1693"/>
      <c r="B20" s="1693"/>
      <c r="C20" s="1693"/>
      <c r="D20" s="1693"/>
      <c r="E20" s="1693"/>
      <c r="F20" s="1693"/>
    </row>
    <row r="21" spans="1:6" ht="15" customHeight="1" x14ac:dyDescent="0.2">
      <c r="A21" s="1693"/>
      <c r="B21" s="1693"/>
      <c r="C21" s="1693"/>
      <c r="D21" s="1693"/>
      <c r="E21" s="1693"/>
      <c r="F21" s="1693"/>
    </row>
    <row r="22" spans="1:6" ht="15" customHeight="1" x14ac:dyDescent="0.2">
      <c r="A22" s="1693"/>
      <c r="B22" s="1693"/>
      <c r="C22" s="1693"/>
      <c r="D22" s="1693"/>
      <c r="E22" s="1693"/>
      <c r="F22" s="1693"/>
    </row>
    <row r="23" spans="1:6" ht="15" customHeight="1" x14ac:dyDescent="0.2">
      <c r="A23" s="1693"/>
      <c r="B23" s="1693"/>
      <c r="C23" s="1693"/>
      <c r="D23" s="1693"/>
      <c r="E23" s="1693"/>
      <c r="F23" s="1693"/>
    </row>
    <row r="24" spans="1:6" ht="9.9499999999999993" customHeight="1" x14ac:dyDescent="0.2">
      <c r="A24" s="1693"/>
      <c r="B24" s="1693"/>
      <c r="C24" s="1693"/>
      <c r="D24" s="1693"/>
      <c r="E24" s="1693"/>
      <c r="F24" s="1693"/>
    </row>
    <row r="25" spans="1:6" ht="9.9499999999999993" customHeight="1" x14ac:dyDescent="0.2">
      <c r="A25" s="1693"/>
      <c r="B25" s="1693"/>
      <c r="C25" s="1693"/>
      <c r="D25" s="1693"/>
      <c r="E25" s="1693"/>
      <c r="F25" s="1693"/>
    </row>
    <row r="26" spans="1:6" ht="42.75" customHeight="1" x14ac:dyDescent="0.2">
      <c r="B26" s="1685" t="s">
        <v>264</v>
      </c>
      <c r="C26" s="1685"/>
      <c r="D26" s="1685"/>
      <c r="E26" s="1685"/>
    </row>
    <row r="27" spans="1:6" ht="15" customHeight="1" x14ac:dyDescent="0.2">
      <c r="B27" s="1686"/>
      <c r="C27" s="1686"/>
      <c r="D27" s="1686"/>
      <c r="E27" s="1686"/>
    </row>
    <row r="28" spans="1:6" ht="38.25" customHeight="1" x14ac:dyDescent="0.2">
      <c r="B28" s="1687" t="s">
        <v>265</v>
      </c>
      <c r="C28" s="1687"/>
      <c r="D28" s="1687"/>
      <c r="E28" s="1687"/>
    </row>
    <row r="29" spans="1:6" ht="39.950000000000003" customHeight="1" x14ac:dyDescent="0.2">
      <c r="B29" s="1688" t="s">
        <v>397</v>
      </c>
      <c r="C29" s="1688"/>
      <c r="D29" s="1688"/>
      <c r="E29" s="1688"/>
    </row>
    <row r="30" spans="1:6" ht="33" customHeight="1" x14ac:dyDescent="0.2">
      <c r="B30" s="1689" t="s">
        <v>274</v>
      </c>
      <c r="C30" s="1689"/>
      <c r="D30" s="1689"/>
      <c r="E30" s="1689"/>
    </row>
    <row r="31" spans="1:6" ht="15" customHeight="1" x14ac:dyDescent="0.2">
      <c r="B31" s="1690"/>
      <c r="C31" s="1690"/>
      <c r="D31" s="1690"/>
      <c r="E31" s="1690"/>
    </row>
    <row r="32" spans="1:6" ht="34.5" customHeight="1" x14ac:dyDescent="0.2">
      <c r="B32" s="1687" t="str">
        <f>Tabelle2024!A18</f>
        <v>STAWAG</v>
      </c>
      <c r="C32" s="1687"/>
      <c r="D32" s="1687"/>
      <c r="E32" s="1687"/>
    </row>
    <row r="33" spans="2:5" ht="15" customHeight="1" x14ac:dyDescent="0.25">
      <c r="B33" s="127"/>
      <c r="C33" s="127"/>
      <c r="D33" s="127"/>
      <c r="E33" s="127"/>
    </row>
    <row r="34" spans="2:5" ht="18.75" customHeight="1" x14ac:dyDescent="0.2">
      <c r="B34" s="1691" t="s">
        <v>267</v>
      </c>
      <c r="C34" s="1691"/>
      <c r="D34" s="1691"/>
      <c r="E34" s="1691"/>
    </row>
    <row r="35" spans="2:5" ht="18.75" customHeight="1" x14ac:dyDescent="0.2">
      <c r="B35" s="1691" t="s">
        <v>398</v>
      </c>
      <c r="C35" s="1691"/>
      <c r="D35" s="1691"/>
      <c r="E35" s="1691"/>
    </row>
    <row r="36" spans="2:5" ht="15" customHeight="1" x14ac:dyDescent="0.25">
      <c r="B36" s="127"/>
      <c r="C36" s="127"/>
      <c r="D36" s="127"/>
      <c r="E36" s="127"/>
    </row>
    <row r="37" spans="2:5" ht="25.5" customHeight="1" x14ac:dyDescent="0.2">
      <c r="B37" s="1692" t="s">
        <v>268</v>
      </c>
      <c r="C37" s="1692"/>
      <c r="D37" s="1692"/>
      <c r="E37" s="1692"/>
    </row>
    <row r="43" spans="2:5" x14ac:dyDescent="0.2">
      <c r="B43" s="128" t="s">
        <v>269</v>
      </c>
      <c r="C43" s="128"/>
      <c r="D43" s="128" t="s">
        <v>270</v>
      </c>
      <c r="E43" s="128"/>
    </row>
    <row r="45" spans="2:5" ht="6.95" customHeight="1" x14ac:dyDescent="0.2">
      <c r="B45" s="1684"/>
      <c r="C45" s="1684"/>
      <c r="D45" s="1684"/>
      <c r="E45" s="1684"/>
    </row>
    <row r="46" spans="2:5" ht="6.95" customHeight="1" x14ac:dyDescent="0.2"/>
    <row r="47" spans="2:5" ht="15" customHeight="1" x14ac:dyDescent="0.2">
      <c r="B47" s="1684"/>
      <c r="C47" s="1684"/>
      <c r="D47" s="1684"/>
      <c r="E47" s="1684"/>
    </row>
    <row r="48" spans="2:5" ht="9.9499999999999993" customHeight="1" x14ac:dyDescent="0.2"/>
    <row r="49" spans="1:5" ht="9.9499999999999993" customHeight="1" x14ac:dyDescent="0.2"/>
    <row r="50" spans="1:5" ht="9.9499999999999993" customHeight="1" x14ac:dyDescent="0.2">
      <c r="B50" s="1684"/>
      <c r="C50" s="1684"/>
      <c r="D50" s="1684"/>
      <c r="E50" s="1684"/>
    </row>
    <row r="51" spans="1:5" ht="15" customHeight="1" x14ac:dyDescent="0.2">
      <c r="A51" s="1693"/>
      <c r="B51" s="1693"/>
      <c r="C51" s="1693"/>
      <c r="D51" s="1693"/>
      <c r="E51" s="1693"/>
    </row>
    <row r="52" spans="1:5" ht="15" customHeight="1" x14ac:dyDescent="0.2">
      <c r="A52" s="1693"/>
      <c r="B52" s="1693"/>
      <c r="C52" s="1693"/>
      <c r="D52" s="1693"/>
      <c r="E52" s="1693"/>
    </row>
    <row r="53" spans="1:5" ht="15" customHeight="1" x14ac:dyDescent="0.2">
      <c r="A53" s="1693"/>
      <c r="B53" s="1693"/>
      <c r="C53" s="1693"/>
      <c r="D53" s="1693"/>
      <c r="E53" s="1693"/>
    </row>
    <row r="54" spans="1:5" ht="15" customHeight="1" x14ac:dyDescent="0.2">
      <c r="A54" s="1693"/>
      <c r="B54" s="1693"/>
      <c r="C54" s="1693"/>
      <c r="D54" s="1693"/>
      <c r="E54" s="1693"/>
    </row>
    <row r="55" spans="1:5" ht="15" customHeight="1" x14ac:dyDescent="0.2">
      <c r="A55" s="1693"/>
      <c r="B55" s="1693"/>
      <c r="C55" s="1693"/>
      <c r="D55" s="1693"/>
      <c r="E55" s="1693"/>
    </row>
    <row r="56" spans="1:5" ht="15" customHeight="1" x14ac:dyDescent="0.2">
      <c r="A56" s="1693"/>
      <c r="B56" s="1693"/>
      <c r="C56" s="1693"/>
      <c r="D56" s="1693"/>
      <c r="E56" s="1693"/>
    </row>
    <row r="57" spans="1:5" ht="15" customHeight="1" x14ac:dyDescent="0.2">
      <c r="A57" s="1693"/>
      <c r="B57" s="1693"/>
      <c r="C57" s="1693"/>
      <c r="D57" s="1693"/>
      <c r="E57" s="1693"/>
    </row>
    <row r="58" spans="1:5" ht="15" customHeight="1" x14ac:dyDescent="0.2">
      <c r="A58" s="1693"/>
      <c r="B58" s="1693"/>
      <c r="C58" s="1693"/>
      <c r="D58" s="1693"/>
      <c r="E58" s="1693"/>
    </row>
    <row r="59" spans="1:5" ht="15" customHeight="1" x14ac:dyDescent="0.2">
      <c r="A59" s="1693"/>
      <c r="B59" s="1693"/>
      <c r="C59" s="1693"/>
      <c r="D59" s="1693"/>
      <c r="E59" s="1693"/>
    </row>
    <row r="60" spans="1:5" ht="15" customHeight="1" x14ac:dyDescent="0.2">
      <c r="A60" s="1693"/>
      <c r="B60" s="1693"/>
      <c r="C60" s="1693"/>
      <c r="D60" s="1693"/>
      <c r="E60" s="1693"/>
    </row>
    <row r="61" spans="1:5" ht="15" customHeight="1" x14ac:dyDescent="0.2">
      <c r="A61" s="1693"/>
      <c r="B61" s="1693"/>
      <c r="C61" s="1693"/>
      <c r="D61" s="1693"/>
      <c r="E61" s="1693"/>
    </row>
    <row r="62" spans="1:5" ht="15" customHeight="1" x14ac:dyDescent="0.2">
      <c r="A62" s="1693"/>
      <c r="B62" s="1693"/>
      <c r="C62" s="1693"/>
      <c r="D62" s="1693"/>
      <c r="E62" s="1693"/>
    </row>
    <row r="63" spans="1:5" ht="15" customHeight="1" x14ac:dyDescent="0.2">
      <c r="A63" s="1693"/>
      <c r="B63" s="1693"/>
      <c r="C63" s="1693"/>
      <c r="D63" s="1693"/>
      <c r="E63" s="1693"/>
    </row>
    <row r="64" spans="1:5" ht="15" customHeight="1" x14ac:dyDescent="0.2">
      <c r="A64" s="1693"/>
      <c r="B64" s="1693"/>
      <c r="C64" s="1693"/>
      <c r="D64" s="1693"/>
      <c r="E64" s="1693"/>
    </row>
    <row r="65" spans="1:5" ht="15" customHeight="1" x14ac:dyDescent="0.2">
      <c r="A65" s="1693"/>
      <c r="B65" s="1693"/>
      <c r="C65" s="1693"/>
      <c r="D65" s="1693"/>
      <c r="E65" s="1693"/>
    </row>
    <row r="66" spans="1:5" ht="15" customHeight="1" x14ac:dyDescent="0.2">
      <c r="A66" s="1693"/>
      <c r="B66" s="1693"/>
      <c r="C66" s="1693"/>
      <c r="D66" s="1693"/>
      <c r="E66" s="1693"/>
    </row>
    <row r="67" spans="1:5" ht="15" customHeight="1" x14ac:dyDescent="0.2">
      <c r="A67" s="1693"/>
      <c r="B67" s="1693"/>
      <c r="C67" s="1693"/>
      <c r="D67" s="1693"/>
      <c r="E67" s="1693"/>
    </row>
    <row r="68" spans="1:5" ht="15" customHeight="1" x14ac:dyDescent="0.2">
      <c r="A68" s="1693"/>
      <c r="B68" s="1693"/>
      <c r="C68" s="1693"/>
      <c r="D68" s="1693"/>
      <c r="E68" s="1693"/>
    </row>
    <row r="69" spans="1:5" ht="15" customHeight="1" x14ac:dyDescent="0.2">
      <c r="A69" s="1693"/>
      <c r="B69" s="1693"/>
      <c r="C69" s="1693"/>
      <c r="D69" s="1693"/>
      <c r="E69" s="1693"/>
    </row>
    <row r="70" spans="1:5" ht="15" customHeight="1" x14ac:dyDescent="0.2">
      <c r="A70" s="1693"/>
      <c r="B70" s="1693"/>
      <c r="C70" s="1693"/>
      <c r="D70" s="1693"/>
      <c r="E70" s="1693"/>
    </row>
    <row r="71" spans="1:5" ht="15" customHeight="1" x14ac:dyDescent="0.2">
      <c r="A71" s="1693"/>
      <c r="B71" s="1693"/>
      <c r="C71" s="1693"/>
      <c r="D71" s="1693"/>
      <c r="E71" s="1693"/>
    </row>
    <row r="72" spans="1:5" ht="9.9499999999999993" customHeight="1" x14ac:dyDescent="0.2">
      <c r="A72" s="1693"/>
      <c r="B72" s="1693"/>
      <c r="C72" s="1693"/>
      <c r="D72" s="1693"/>
      <c r="E72" s="1693"/>
    </row>
    <row r="73" spans="1:5" ht="9.9499999999999993" customHeight="1" x14ac:dyDescent="0.2">
      <c r="A73" s="1693"/>
      <c r="B73" s="1693"/>
      <c r="C73" s="1693"/>
      <c r="D73" s="1693"/>
      <c r="E73" s="1693"/>
    </row>
    <row r="74" spans="1:5" ht="42.75" customHeight="1" x14ac:dyDescent="0.2">
      <c r="B74" s="1685" t="s">
        <v>264</v>
      </c>
      <c r="C74" s="1685"/>
      <c r="D74" s="1685"/>
      <c r="E74" s="1685"/>
    </row>
    <row r="75" spans="1:5" ht="15" customHeight="1" x14ac:dyDescent="0.2">
      <c r="B75" s="1686"/>
      <c r="C75" s="1686"/>
      <c r="D75" s="1686"/>
      <c r="E75" s="1686"/>
    </row>
    <row r="76" spans="1:5" ht="38.25" customHeight="1" x14ac:dyDescent="0.2">
      <c r="B76" s="1687" t="s">
        <v>271</v>
      </c>
      <c r="C76" s="1687"/>
      <c r="D76" s="1687"/>
      <c r="E76" s="1687"/>
    </row>
    <row r="77" spans="1:5" ht="39.950000000000003" customHeight="1" x14ac:dyDescent="0.2">
      <c r="B77" s="1688" t="s">
        <v>397</v>
      </c>
      <c r="C77" s="1688"/>
      <c r="D77" s="1688"/>
      <c r="E77" s="1688"/>
    </row>
    <row r="78" spans="1:5" ht="33" customHeight="1" x14ac:dyDescent="0.2">
      <c r="B78" s="1689" t="s">
        <v>274</v>
      </c>
      <c r="C78" s="1689"/>
      <c r="D78" s="1689"/>
      <c r="E78" s="1689"/>
    </row>
    <row r="79" spans="1:5" ht="15" customHeight="1" x14ac:dyDescent="0.2">
      <c r="B79" s="1690"/>
      <c r="C79" s="1690"/>
      <c r="D79" s="1690"/>
      <c r="E79" s="1690"/>
    </row>
    <row r="80" spans="1:5" ht="34.5" x14ac:dyDescent="0.2">
      <c r="B80" s="1687" t="str">
        <f>Tabelle2024!A19</f>
        <v>TTC Justiz Aachen</v>
      </c>
      <c r="C80" s="1687"/>
      <c r="D80" s="1687"/>
      <c r="E80" s="1687"/>
    </row>
    <row r="81" spans="2:5" ht="15" x14ac:dyDescent="0.25">
      <c r="B81" s="127"/>
      <c r="C81" s="127"/>
      <c r="D81" s="127"/>
      <c r="E81" s="127"/>
    </row>
    <row r="82" spans="2:5" ht="18.75" x14ac:dyDescent="0.2">
      <c r="B82" s="1691" t="s">
        <v>267</v>
      </c>
      <c r="C82" s="1691"/>
      <c r="D82" s="1691"/>
      <c r="E82" s="1691"/>
    </row>
    <row r="83" spans="2:5" ht="18.75" x14ac:dyDescent="0.2">
      <c r="B83" s="1691" t="s">
        <v>398</v>
      </c>
      <c r="C83" s="1691"/>
      <c r="D83" s="1691"/>
      <c r="E83" s="1691"/>
    </row>
    <row r="84" spans="2:5" ht="15" x14ac:dyDescent="0.25">
      <c r="B84" s="127"/>
      <c r="C84" s="127"/>
      <c r="D84" s="127"/>
      <c r="E84" s="127"/>
    </row>
    <row r="85" spans="2:5" ht="25.5" x14ac:dyDescent="0.2">
      <c r="B85" s="1692" t="s">
        <v>268</v>
      </c>
      <c r="C85" s="1692"/>
      <c r="D85" s="1692"/>
      <c r="E85" s="1692"/>
    </row>
    <row r="91" spans="2:5" x14ac:dyDescent="0.2">
      <c r="B91" s="128" t="s">
        <v>269</v>
      </c>
      <c r="C91" s="128"/>
      <c r="D91" s="128" t="s">
        <v>270</v>
      </c>
      <c r="E91" s="128"/>
    </row>
    <row r="93" spans="2:5" ht="6.95" customHeight="1" x14ac:dyDescent="0.2">
      <c r="B93" s="1684"/>
      <c r="C93" s="1684"/>
      <c r="D93" s="1684"/>
      <c r="E93" s="1684"/>
    </row>
    <row r="94" spans="2:5" ht="6.95" customHeight="1" x14ac:dyDescent="0.2"/>
    <row r="95" spans="2:5" x14ac:dyDescent="0.2">
      <c r="B95" s="1684"/>
      <c r="C95" s="1684"/>
      <c r="D95" s="1684"/>
      <c r="E95" s="1684"/>
    </row>
    <row r="96" spans="2:5" ht="9.9499999999999993" customHeight="1" x14ac:dyDescent="0.2"/>
    <row r="97" spans="1:6" ht="9.9499999999999993" customHeight="1" x14ac:dyDescent="0.2"/>
    <row r="98" spans="1:6" ht="9.9499999999999993" customHeight="1" x14ac:dyDescent="0.2">
      <c r="B98" s="1684"/>
      <c r="C98" s="1684"/>
      <c r="D98" s="1684"/>
      <c r="E98" s="1684"/>
    </row>
    <row r="99" spans="1:6" ht="15" customHeight="1" x14ac:dyDescent="0.2">
      <c r="A99" s="1693"/>
      <c r="B99" s="1693"/>
      <c r="C99" s="1693"/>
      <c r="D99" s="1693"/>
      <c r="E99" s="1693"/>
      <c r="F99" s="1693"/>
    </row>
    <row r="100" spans="1:6" ht="15" customHeight="1" x14ac:dyDescent="0.2">
      <c r="A100" s="1693"/>
      <c r="B100" s="1693"/>
      <c r="C100" s="1693"/>
      <c r="D100" s="1693"/>
      <c r="E100" s="1693"/>
      <c r="F100" s="1693"/>
    </row>
    <row r="101" spans="1:6" ht="15" customHeight="1" x14ac:dyDescent="0.2">
      <c r="A101" s="1693"/>
      <c r="B101" s="1693"/>
      <c r="C101" s="1693"/>
      <c r="D101" s="1693"/>
      <c r="E101" s="1693"/>
      <c r="F101" s="1693"/>
    </row>
    <row r="102" spans="1:6" ht="15" customHeight="1" x14ac:dyDescent="0.2">
      <c r="A102" s="1693"/>
      <c r="B102" s="1693"/>
      <c r="C102" s="1693"/>
      <c r="D102" s="1693"/>
      <c r="E102" s="1693"/>
      <c r="F102" s="1693"/>
    </row>
    <row r="103" spans="1:6" ht="15" customHeight="1" x14ac:dyDescent="0.2">
      <c r="A103" s="1693"/>
      <c r="B103" s="1693"/>
      <c r="C103" s="1693"/>
      <c r="D103" s="1693"/>
      <c r="E103" s="1693"/>
      <c r="F103" s="1693"/>
    </row>
    <row r="104" spans="1:6" ht="15" customHeight="1" x14ac:dyDescent="0.2">
      <c r="A104" s="1693"/>
      <c r="B104" s="1693"/>
      <c r="C104" s="1693"/>
      <c r="D104" s="1693"/>
      <c r="E104" s="1693"/>
      <c r="F104" s="1693"/>
    </row>
    <row r="105" spans="1:6" ht="15" customHeight="1" x14ac:dyDescent="0.2">
      <c r="A105" s="1693"/>
      <c r="B105" s="1693"/>
      <c r="C105" s="1693"/>
      <c r="D105" s="1693"/>
      <c r="E105" s="1693"/>
      <c r="F105" s="1693"/>
    </row>
    <row r="106" spans="1:6" ht="15" customHeight="1" x14ac:dyDescent="0.2">
      <c r="A106" s="1693"/>
      <c r="B106" s="1693"/>
      <c r="C106" s="1693"/>
      <c r="D106" s="1693"/>
      <c r="E106" s="1693"/>
      <c r="F106" s="1693"/>
    </row>
    <row r="107" spans="1:6" ht="15" customHeight="1" x14ac:dyDescent="0.2">
      <c r="A107" s="1693"/>
      <c r="B107" s="1693"/>
      <c r="C107" s="1693"/>
      <c r="D107" s="1693"/>
      <c r="E107" s="1693"/>
      <c r="F107" s="1693"/>
    </row>
    <row r="108" spans="1:6" ht="15" customHeight="1" x14ac:dyDescent="0.2">
      <c r="A108" s="1693"/>
      <c r="B108" s="1693"/>
      <c r="C108" s="1693"/>
      <c r="D108" s="1693"/>
      <c r="E108" s="1693"/>
      <c r="F108" s="1693"/>
    </row>
    <row r="109" spans="1:6" ht="15" customHeight="1" x14ac:dyDescent="0.2">
      <c r="A109" s="1693"/>
      <c r="B109" s="1693"/>
      <c r="C109" s="1693"/>
      <c r="D109" s="1693"/>
      <c r="E109" s="1693"/>
      <c r="F109" s="1693"/>
    </row>
    <row r="110" spans="1:6" ht="15" customHeight="1" x14ac:dyDescent="0.2">
      <c r="A110" s="1693"/>
      <c r="B110" s="1693"/>
      <c r="C110" s="1693"/>
      <c r="D110" s="1693"/>
      <c r="E110" s="1693"/>
      <c r="F110" s="1693"/>
    </row>
    <row r="111" spans="1:6" ht="15" customHeight="1" x14ac:dyDescent="0.2">
      <c r="A111" s="1693"/>
      <c r="B111" s="1693"/>
      <c r="C111" s="1693"/>
      <c r="D111" s="1693"/>
      <c r="E111" s="1693"/>
      <c r="F111" s="1693"/>
    </row>
    <row r="112" spans="1:6" ht="15" customHeight="1" x14ac:dyDescent="0.2">
      <c r="A112" s="1693"/>
      <c r="B112" s="1693"/>
      <c r="C112" s="1693"/>
      <c r="D112" s="1693"/>
      <c r="E112" s="1693"/>
      <c r="F112" s="1693"/>
    </row>
    <row r="113" spans="1:6" ht="15" customHeight="1" x14ac:dyDescent="0.2">
      <c r="A113" s="1693"/>
      <c r="B113" s="1693"/>
      <c r="C113" s="1693"/>
      <c r="D113" s="1693"/>
      <c r="E113" s="1693"/>
      <c r="F113" s="1693"/>
    </row>
    <row r="114" spans="1:6" ht="15" customHeight="1" x14ac:dyDescent="0.2">
      <c r="A114" s="1693"/>
      <c r="B114" s="1693"/>
      <c r="C114" s="1693"/>
      <c r="D114" s="1693"/>
      <c r="E114" s="1693"/>
      <c r="F114" s="1693"/>
    </row>
    <row r="115" spans="1:6" ht="15" customHeight="1" x14ac:dyDescent="0.2">
      <c r="A115" s="1693"/>
      <c r="B115" s="1693"/>
      <c r="C115" s="1693"/>
      <c r="D115" s="1693"/>
      <c r="E115" s="1693"/>
      <c r="F115" s="1693"/>
    </row>
    <row r="116" spans="1:6" ht="15" customHeight="1" x14ac:dyDescent="0.2">
      <c r="A116" s="1693"/>
      <c r="B116" s="1693"/>
      <c r="C116" s="1693"/>
      <c r="D116" s="1693"/>
      <c r="E116" s="1693"/>
      <c r="F116" s="1693"/>
    </row>
    <row r="117" spans="1:6" ht="15" customHeight="1" x14ac:dyDescent="0.2">
      <c r="A117" s="1693"/>
      <c r="B117" s="1693"/>
      <c r="C117" s="1693"/>
      <c r="D117" s="1693"/>
      <c r="E117" s="1693"/>
      <c r="F117" s="1693"/>
    </row>
    <row r="118" spans="1:6" ht="15" customHeight="1" x14ac:dyDescent="0.2">
      <c r="A118" s="1693"/>
      <c r="B118" s="1693"/>
      <c r="C118" s="1693"/>
      <c r="D118" s="1693"/>
      <c r="E118" s="1693"/>
      <c r="F118" s="1693"/>
    </row>
    <row r="119" spans="1:6" ht="15" customHeight="1" x14ac:dyDescent="0.2">
      <c r="A119" s="1693"/>
      <c r="B119" s="1693"/>
      <c r="C119" s="1693"/>
      <c r="D119" s="1693"/>
      <c r="E119" s="1693"/>
      <c r="F119" s="1693"/>
    </row>
    <row r="120" spans="1:6" ht="9.9499999999999993" customHeight="1" x14ac:dyDescent="0.2">
      <c r="A120" s="1693"/>
      <c r="B120" s="1693"/>
      <c r="C120" s="1693"/>
      <c r="D120" s="1693"/>
      <c r="E120" s="1693"/>
      <c r="F120" s="1693"/>
    </row>
    <row r="121" spans="1:6" ht="9.9499999999999993" customHeight="1" x14ac:dyDescent="0.2">
      <c r="A121" s="1693"/>
      <c r="B121" s="1693"/>
      <c r="C121" s="1693"/>
      <c r="D121" s="1693"/>
      <c r="E121" s="1693"/>
      <c r="F121" s="1693"/>
    </row>
    <row r="122" spans="1:6" ht="42.75" customHeight="1" x14ac:dyDescent="0.2">
      <c r="B122" s="1685" t="s">
        <v>264</v>
      </c>
      <c r="C122" s="1685"/>
      <c r="D122" s="1685"/>
      <c r="E122" s="1685"/>
    </row>
    <row r="123" spans="1:6" ht="15" customHeight="1" x14ac:dyDescent="0.2">
      <c r="B123" s="1686"/>
      <c r="C123" s="1686"/>
      <c r="D123" s="1686"/>
      <c r="E123" s="1686"/>
    </row>
    <row r="124" spans="1:6" ht="38.25" customHeight="1" x14ac:dyDescent="0.2">
      <c r="B124" s="1687" t="s">
        <v>272</v>
      </c>
      <c r="C124" s="1687"/>
      <c r="D124" s="1687"/>
      <c r="E124" s="1687"/>
    </row>
    <row r="125" spans="1:6" ht="39.950000000000003" customHeight="1" x14ac:dyDescent="0.2">
      <c r="B125" s="1688" t="s">
        <v>397</v>
      </c>
      <c r="C125" s="1688"/>
      <c r="D125" s="1688"/>
      <c r="E125" s="1688"/>
    </row>
    <row r="126" spans="1:6" ht="33" customHeight="1" x14ac:dyDescent="0.2">
      <c r="B126" s="1689" t="s">
        <v>274</v>
      </c>
      <c r="C126" s="1689"/>
      <c r="D126" s="1689"/>
      <c r="E126" s="1689"/>
    </row>
    <row r="127" spans="1:6" ht="15" customHeight="1" x14ac:dyDescent="0.2">
      <c r="B127" s="1690"/>
      <c r="C127" s="1690"/>
      <c r="D127" s="1690"/>
      <c r="E127" s="1690"/>
    </row>
    <row r="128" spans="1:6" ht="34.5" x14ac:dyDescent="0.2">
      <c r="B128" s="1687" t="e">
        <f>Tabelle2024!#REF!</f>
        <v>#REF!</v>
      </c>
      <c r="C128" s="1687"/>
      <c r="D128" s="1687"/>
      <c r="E128" s="1687"/>
    </row>
    <row r="129" spans="2:5" ht="15" x14ac:dyDescent="0.25">
      <c r="B129" s="127"/>
      <c r="C129" s="127"/>
      <c r="D129" s="127"/>
      <c r="E129" s="127"/>
    </row>
    <row r="130" spans="2:5" ht="18.75" x14ac:dyDescent="0.2">
      <c r="B130" s="1691" t="s">
        <v>267</v>
      </c>
      <c r="C130" s="1691"/>
      <c r="D130" s="1691"/>
      <c r="E130" s="1691"/>
    </row>
    <row r="131" spans="2:5" ht="18.75" x14ac:dyDescent="0.2">
      <c r="B131" s="1691" t="s">
        <v>398</v>
      </c>
      <c r="C131" s="1691"/>
      <c r="D131" s="1691"/>
      <c r="E131" s="1691"/>
    </row>
    <row r="132" spans="2:5" ht="15" x14ac:dyDescent="0.25">
      <c r="B132" s="127"/>
      <c r="C132" s="127"/>
      <c r="D132" s="127"/>
      <c r="E132" s="127"/>
    </row>
    <row r="133" spans="2:5" ht="25.5" x14ac:dyDescent="0.2">
      <c r="B133" s="1692" t="s">
        <v>268</v>
      </c>
      <c r="C133" s="1692"/>
      <c r="D133" s="1692"/>
      <c r="E133" s="1692"/>
    </row>
    <row r="139" spans="2:5" x14ac:dyDescent="0.2">
      <c r="B139" s="128" t="s">
        <v>269</v>
      </c>
      <c r="C139" s="128"/>
      <c r="D139" s="128" t="s">
        <v>270</v>
      </c>
      <c r="E139" s="128"/>
    </row>
    <row r="141" spans="2:5" ht="6.95" customHeight="1" x14ac:dyDescent="0.2">
      <c r="B141" s="1684"/>
      <c r="C141" s="1684"/>
      <c r="D141" s="1684"/>
      <c r="E141" s="1684"/>
    </row>
    <row r="142" spans="2:5" ht="6.95" customHeight="1" x14ac:dyDescent="0.2"/>
    <row r="143" spans="2:5" x14ac:dyDescent="0.2">
      <c r="B143" s="1684"/>
      <c r="C143" s="1684"/>
      <c r="D143" s="1684"/>
      <c r="E143" s="1684"/>
    </row>
    <row r="144" spans="2:5" ht="9.9499999999999993" customHeight="1" x14ac:dyDescent="0.2"/>
  </sheetData>
  <mergeCells count="42">
    <mergeCell ref="B125:E125"/>
    <mergeCell ref="B98:E98"/>
    <mergeCell ref="A99:F121"/>
    <mergeCell ref="B122:E122"/>
    <mergeCell ref="B123:E123"/>
    <mergeCell ref="B124:E124"/>
    <mergeCell ref="B35:E35"/>
    <mergeCell ref="B37:E37"/>
    <mergeCell ref="B79:E79"/>
    <mergeCell ref="B80:E80"/>
    <mergeCell ref="B82:E82"/>
    <mergeCell ref="B29:E29"/>
    <mergeCell ref="B30:E30"/>
    <mergeCell ref="B31:E31"/>
    <mergeCell ref="B32:E32"/>
    <mergeCell ref="B34:E34"/>
    <mergeCell ref="B2:E2"/>
    <mergeCell ref="A3:F25"/>
    <mergeCell ref="B26:E26"/>
    <mergeCell ref="B27:E27"/>
    <mergeCell ref="B28:E28"/>
    <mergeCell ref="B133:E133"/>
    <mergeCell ref="B141:E141"/>
    <mergeCell ref="B143:E143"/>
    <mergeCell ref="B45:E45"/>
    <mergeCell ref="B47:E47"/>
    <mergeCell ref="B50:E50"/>
    <mergeCell ref="A51:E73"/>
    <mergeCell ref="B74:E74"/>
    <mergeCell ref="B75:E75"/>
    <mergeCell ref="B76:E76"/>
    <mergeCell ref="B77:E77"/>
    <mergeCell ref="B78:E78"/>
    <mergeCell ref="B83:E83"/>
    <mergeCell ref="B85:E85"/>
    <mergeCell ref="B93:E93"/>
    <mergeCell ref="B95:E95"/>
    <mergeCell ref="B126:E126"/>
    <mergeCell ref="B127:E127"/>
    <mergeCell ref="B128:E128"/>
    <mergeCell ref="B130:E130"/>
    <mergeCell ref="B131:E131"/>
  </mergeCells>
  <printOptions horizontalCentered="1"/>
  <pageMargins left="0.27559055118110237" right="0.27559055118110237" top="0.31496062992125984" bottom="0.31496062992125984" header="0" footer="0"/>
  <pageSetup paperSize="9" orientation="portrait" horizontalDpi="4294967293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20"/>
  <dimension ref="A1:F144"/>
  <sheetViews>
    <sheetView topLeftCell="A79" workbookViewId="0">
      <selection activeCell="H118" sqref="H118"/>
    </sheetView>
  </sheetViews>
  <sheetFormatPr baseColWidth="10" defaultRowHeight="12.75" x14ac:dyDescent="0.2"/>
  <cols>
    <col min="1" max="1" width="1.83203125" customWidth="1"/>
    <col min="2" max="5" width="26.5" customWidth="1"/>
    <col min="6" max="6" width="1.83203125" customWidth="1"/>
  </cols>
  <sheetData>
    <row r="1" spans="1:6" ht="9.9499999999999993" customHeight="1" x14ac:dyDescent="0.2"/>
    <row r="2" spans="1:6" ht="9.9499999999999993" customHeight="1" x14ac:dyDescent="0.2">
      <c r="B2" s="1694"/>
      <c r="C2" s="1694"/>
      <c r="D2" s="1694"/>
      <c r="E2" s="1694"/>
    </row>
    <row r="3" spans="1:6" ht="15" customHeight="1" x14ac:dyDescent="0.2">
      <c r="A3" s="1693"/>
      <c r="B3" s="1693"/>
      <c r="C3" s="1693"/>
      <c r="D3" s="1693"/>
      <c r="E3" s="1693"/>
      <c r="F3" s="1693"/>
    </row>
    <row r="4" spans="1:6" ht="15" customHeight="1" x14ac:dyDescent="0.2">
      <c r="A4" s="1693"/>
      <c r="B4" s="1693"/>
      <c r="C4" s="1693"/>
      <c r="D4" s="1693"/>
      <c r="E4" s="1693"/>
      <c r="F4" s="1693"/>
    </row>
    <row r="5" spans="1:6" ht="15" customHeight="1" x14ac:dyDescent="0.2">
      <c r="A5" s="1693"/>
      <c r="B5" s="1693"/>
      <c r="C5" s="1693"/>
      <c r="D5" s="1693"/>
      <c r="E5" s="1693"/>
      <c r="F5" s="1693"/>
    </row>
    <row r="6" spans="1:6" ht="15" customHeight="1" x14ac:dyDescent="0.2">
      <c r="A6" s="1693"/>
      <c r="B6" s="1693"/>
      <c r="C6" s="1693"/>
      <c r="D6" s="1693"/>
      <c r="E6" s="1693"/>
      <c r="F6" s="1693"/>
    </row>
    <row r="7" spans="1:6" ht="15" customHeight="1" x14ac:dyDescent="0.2">
      <c r="A7" s="1693"/>
      <c r="B7" s="1693"/>
      <c r="C7" s="1693"/>
      <c r="D7" s="1693"/>
      <c r="E7" s="1693"/>
      <c r="F7" s="1693"/>
    </row>
    <row r="8" spans="1:6" ht="15" customHeight="1" x14ac:dyDescent="0.2">
      <c r="A8" s="1693"/>
      <c r="B8" s="1693"/>
      <c r="C8" s="1693"/>
      <c r="D8" s="1693"/>
      <c r="E8" s="1693"/>
      <c r="F8" s="1693"/>
    </row>
    <row r="9" spans="1:6" ht="15" customHeight="1" x14ac:dyDescent="0.2">
      <c r="A9" s="1693"/>
      <c r="B9" s="1693"/>
      <c r="C9" s="1693"/>
      <c r="D9" s="1693"/>
      <c r="E9" s="1693"/>
      <c r="F9" s="1693"/>
    </row>
    <row r="10" spans="1:6" ht="15" customHeight="1" x14ac:dyDescent="0.2">
      <c r="A10" s="1693"/>
      <c r="B10" s="1693"/>
      <c r="C10" s="1693"/>
      <c r="D10" s="1693"/>
      <c r="E10" s="1693"/>
      <c r="F10" s="1693"/>
    </row>
    <row r="11" spans="1:6" ht="15" customHeight="1" x14ac:dyDescent="0.2">
      <c r="A11" s="1693"/>
      <c r="B11" s="1693"/>
      <c r="C11" s="1693"/>
      <c r="D11" s="1693"/>
      <c r="E11" s="1693"/>
      <c r="F11" s="1693"/>
    </row>
    <row r="12" spans="1:6" ht="15" customHeight="1" x14ac:dyDescent="0.2">
      <c r="A12" s="1693"/>
      <c r="B12" s="1693"/>
      <c r="C12" s="1693"/>
      <c r="D12" s="1693"/>
      <c r="E12" s="1693"/>
      <c r="F12" s="1693"/>
    </row>
    <row r="13" spans="1:6" ht="15" customHeight="1" x14ac:dyDescent="0.2">
      <c r="A13" s="1693"/>
      <c r="B13" s="1693"/>
      <c r="C13" s="1693"/>
      <c r="D13" s="1693"/>
      <c r="E13" s="1693"/>
      <c r="F13" s="1693"/>
    </row>
    <row r="14" spans="1:6" ht="15" customHeight="1" x14ac:dyDescent="0.2">
      <c r="A14" s="1693"/>
      <c r="B14" s="1693"/>
      <c r="C14" s="1693"/>
      <c r="D14" s="1693"/>
      <c r="E14" s="1693"/>
      <c r="F14" s="1693"/>
    </row>
    <row r="15" spans="1:6" ht="15" customHeight="1" x14ac:dyDescent="0.2">
      <c r="A15" s="1693"/>
      <c r="B15" s="1693"/>
      <c r="C15" s="1693"/>
      <c r="D15" s="1693"/>
      <c r="E15" s="1693"/>
      <c r="F15" s="1693"/>
    </row>
    <row r="16" spans="1:6" ht="15" customHeight="1" x14ac:dyDescent="0.2">
      <c r="A16" s="1693"/>
      <c r="B16" s="1693"/>
      <c r="C16" s="1693"/>
      <c r="D16" s="1693"/>
      <c r="E16" s="1693"/>
      <c r="F16" s="1693"/>
    </row>
    <row r="17" spans="1:6" ht="15" customHeight="1" x14ac:dyDescent="0.2">
      <c r="A17" s="1693"/>
      <c r="B17" s="1693"/>
      <c r="C17" s="1693"/>
      <c r="D17" s="1693"/>
      <c r="E17" s="1693"/>
      <c r="F17" s="1693"/>
    </row>
    <row r="18" spans="1:6" ht="15" customHeight="1" x14ac:dyDescent="0.2">
      <c r="A18" s="1693"/>
      <c r="B18" s="1693"/>
      <c r="C18" s="1693"/>
      <c r="D18" s="1693"/>
      <c r="E18" s="1693"/>
      <c r="F18" s="1693"/>
    </row>
    <row r="19" spans="1:6" ht="15" customHeight="1" x14ac:dyDescent="0.2">
      <c r="A19" s="1693"/>
      <c r="B19" s="1693"/>
      <c r="C19" s="1693"/>
      <c r="D19" s="1693"/>
      <c r="E19" s="1693"/>
      <c r="F19" s="1693"/>
    </row>
    <row r="20" spans="1:6" ht="15" customHeight="1" x14ac:dyDescent="0.2">
      <c r="A20" s="1693"/>
      <c r="B20" s="1693"/>
      <c r="C20" s="1693"/>
      <c r="D20" s="1693"/>
      <c r="E20" s="1693"/>
      <c r="F20" s="1693"/>
    </row>
    <row r="21" spans="1:6" ht="15" customHeight="1" x14ac:dyDescent="0.2">
      <c r="A21" s="1693"/>
      <c r="B21" s="1693"/>
      <c r="C21" s="1693"/>
      <c r="D21" s="1693"/>
      <c r="E21" s="1693"/>
      <c r="F21" s="1693"/>
    </row>
    <row r="22" spans="1:6" ht="15" customHeight="1" x14ac:dyDescent="0.2">
      <c r="A22" s="1693"/>
      <c r="B22" s="1693"/>
      <c r="C22" s="1693"/>
      <c r="D22" s="1693"/>
      <c r="E22" s="1693"/>
      <c r="F22" s="1693"/>
    </row>
    <row r="23" spans="1:6" ht="15" customHeight="1" x14ac:dyDescent="0.2">
      <c r="A23" s="1693"/>
      <c r="B23" s="1693"/>
      <c r="C23" s="1693"/>
      <c r="D23" s="1693"/>
      <c r="E23" s="1693"/>
      <c r="F23" s="1693"/>
    </row>
    <row r="24" spans="1:6" ht="9.9499999999999993" customHeight="1" x14ac:dyDescent="0.2">
      <c r="A24" s="1693"/>
      <c r="B24" s="1693"/>
      <c r="C24" s="1693"/>
      <c r="D24" s="1693"/>
      <c r="E24" s="1693"/>
      <c r="F24" s="1693"/>
    </row>
    <row r="25" spans="1:6" ht="9.9499999999999993" customHeight="1" x14ac:dyDescent="0.2">
      <c r="A25" s="1693"/>
      <c r="B25" s="1693"/>
      <c r="C25" s="1693"/>
      <c r="D25" s="1693"/>
      <c r="E25" s="1693"/>
      <c r="F25" s="1693"/>
    </row>
    <row r="26" spans="1:6" ht="42.75" customHeight="1" x14ac:dyDescent="0.2">
      <c r="B26" s="1685" t="s">
        <v>264</v>
      </c>
      <c r="C26" s="1685"/>
      <c r="D26" s="1685"/>
      <c r="E26" s="1685"/>
    </row>
    <row r="27" spans="1:6" ht="15" customHeight="1" x14ac:dyDescent="0.2">
      <c r="B27" s="1686"/>
      <c r="C27" s="1686"/>
      <c r="D27" s="1686"/>
      <c r="E27" s="1686"/>
    </row>
    <row r="28" spans="1:6" ht="38.25" customHeight="1" x14ac:dyDescent="0.2">
      <c r="B28" s="1687" t="s">
        <v>265</v>
      </c>
      <c r="C28" s="1687"/>
      <c r="D28" s="1687"/>
      <c r="E28" s="1687"/>
    </row>
    <row r="29" spans="1:6" ht="39.950000000000003" customHeight="1" x14ac:dyDescent="0.2">
      <c r="B29" s="1688" t="s">
        <v>275</v>
      </c>
      <c r="C29" s="1688"/>
      <c r="D29" s="1688"/>
      <c r="E29" s="1688"/>
    </row>
    <row r="30" spans="1:6" ht="33" customHeight="1" x14ac:dyDescent="0.2">
      <c r="B30" s="1689" t="s">
        <v>273</v>
      </c>
      <c r="C30" s="1689"/>
      <c r="D30" s="1689"/>
      <c r="E30" s="1689"/>
    </row>
    <row r="31" spans="1:6" ht="15" customHeight="1" x14ac:dyDescent="0.2">
      <c r="B31" s="1690"/>
      <c r="C31" s="1690"/>
      <c r="D31" s="1690"/>
      <c r="E31" s="1690"/>
    </row>
    <row r="32" spans="1:6" ht="34.5" customHeight="1" x14ac:dyDescent="0.2">
      <c r="B32" s="1687" t="s">
        <v>39</v>
      </c>
      <c r="C32" s="1687"/>
      <c r="D32" s="1687"/>
      <c r="E32" s="1687"/>
    </row>
    <row r="33" spans="2:5" ht="15" customHeight="1" x14ac:dyDescent="0.25">
      <c r="B33" s="127"/>
      <c r="C33" s="127"/>
      <c r="D33" s="127"/>
      <c r="E33" s="127"/>
    </row>
    <row r="34" spans="2:5" ht="18.75" customHeight="1" x14ac:dyDescent="0.2">
      <c r="B34" s="1691" t="s">
        <v>267</v>
      </c>
      <c r="C34" s="1691"/>
      <c r="D34" s="1691"/>
      <c r="E34" s="1691"/>
    </row>
    <row r="35" spans="2:5" ht="18.75" customHeight="1" x14ac:dyDescent="0.2">
      <c r="B35" s="1691" t="s">
        <v>276</v>
      </c>
      <c r="C35" s="1691"/>
      <c r="D35" s="1691"/>
      <c r="E35" s="1691"/>
    </row>
    <row r="36" spans="2:5" ht="15" customHeight="1" x14ac:dyDescent="0.25">
      <c r="B36" s="127"/>
      <c r="C36" s="127"/>
      <c r="D36" s="127"/>
      <c r="E36" s="127"/>
    </row>
    <row r="37" spans="2:5" ht="25.5" customHeight="1" x14ac:dyDescent="0.2">
      <c r="B37" s="1692" t="s">
        <v>268</v>
      </c>
      <c r="C37" s="1692"/>
      <c r="D37" s="1692"/>
      <c r="E37" s="1692"/>
    </row>
    <row r="43" spans="2:5" x14ac:dyDescent="0.2">
      <c r="B43" s="128" t="s">
        <v>269</v>
      </c>
      <c r="C43" s="128"/>
      <c r="D43" s="128" t="s">
        <v>270</v>
      </c>
      <c r="E43" s="128"/>
    </row>
    <row r="45" spans="2:5" ht="6.95" customHeight="1" x14ac:dyDescent="0.2">
      <c r="B45" s="1684"/>
      <c r="C45" s="1684"/>
      <c r="D45" s="1684"/>
      <c r="E45" s="1684"/>
    </row>
    <row r="46" spans="2:5" ht="6.95" customHeight="1" x14ac:dyDescent="0.2"/>
    <row r="47" spans="2:5" ht="15" customHeight="1" x14ac:dyDescent="0.2">
      <c r="B47" s="1684"/>
      <c r="C47" s="1684"/>
      <c r="D47" s="1684"/>
      <c r="E47" s="1684"/>
    </row>
    <row r="48" spans="2:5" ht="9.9499999999999993" customHeight="1" x14ac:dyDescent="0.2"/>
    <row r="49" spans="1:5" ht="9.9499999999999993" customHeight="1" x14ac:dyDescent="0.2"/>
    <row r="50" spans="1:5" ht="9.9499999999999993" customHeight="1" x14ac:dyDescent="0.2">
      <c r="B50" s="1684"/>
      <c r="C50" s="1684"/>
      <c r="D50" s="1684"/>
      <c r="E50" s="1684"/>
    </row>
    <row r="51" spans="1:5" ht="15" customHeight="1" x14ac:dyDescent="0.2">
      <c r="A51" s="1693"/>
      <c r="B51" s="1693"/>
      <c r="C51" s="1693"/>
      <c r="D51" s="1693"/>
      <c r="E51" s="1693"/>
    </row>
    <row r="52" spans="1:5" ht="15" customHeight="1" x14ac:dyDescent="0.2">
      <c r="A52" s="1693"/>
      <c r="B52" s="1693"/>
      <c r="C52" s="1693"/>
      <c r="D52" s="1693"/>
      <c r="E52" s="1693"/>
    </row>
    <row r="53" spans="1:5" ht="15" customHeight="1" x14ac:dyDescent="0.2">
      <c r="A53" s="1693"/>
      <c r="B53" s="1693"/>
      <c r="C53" s="1693"/>
      <c r="D53" s="1693"/>
      <c r="E53" s="1693"/>
    </row>
    <row r="54" spans="1:5" ht="15" customHeight="1" x14ac:dyDescent="0.2">
      <c r="A54" s="1693"/>
      <c r="B54" s="1693"/>
      <c r="C54" s="1693"/>
      <c r="D54" s="1693"/>
      <c r="E54" s="1693"/>
    </row>
    <row r="55" spans="1:5" ht="15" customHeight="1" x14ac:dyDescent="0.2">
      <c r="A55" s="1693"/>
      <c r="B55" s="1693"/>
      <c r="C55" s="1693"/>
      <c r="D55" s="1693"/>
      <c r="E55" s="1693"/>
    </row>
    <row r="56" spans="1:5" ht="15" customHeight="1" x14ac:dyDescent="0.2">
      <c r="A56" s="1693"/>
      <c r="B56" s="1693"/>
      <c r="C56" s="1693"/>
      <c r="D56" s="1693"/>
      <c r="E56" s="1693"/>
    </row>
    <row r="57" spans="1:5" ht="15" customHeight="1" x14ac:dyDescent="0.2">
      <c r="A57" s="1693"/>
      <c r="B57" s="1693"/>
      <c r="C57" s="1693"/>
      <c r="D57" s="1693"/>
      <c r="E57" s="1693"/>
    </row>
    <row r="58" spans="1:5" ht="15" customHeight="1" x14ac:dyDescent="0.2">
      <c r="A58" s="1693"/>
      <c r="B58" s="1693"/>
      <c r="C58" s="1693"/>
      <c r="D58" s="1693"/>
      <c r="E58" s="1693"/>
    </row>
    <row r="59" spans="1:5" ht="15" customHeight="1" x14ac:dyDescent="0.2">
      <c r="A59" s="1693"/>
      <c r="B59" s="1693"/>
      <c r="C59" s="1693"/>
      <c r="D59" s="1693"/>
      <c r="E59" s="1693"/>
    </row>
    <row r="60" spans="1:5" ht="15" customHeight="1" x14ac:dyDescent="0.2">
      <c r="A60" s="1693"/>
      <c r="B60" s="1693"/>
      <c r="C60" s="1693"/>
      <c r="D60" s="1693"/>
      <c r="E60" s="1693"/>
    </row>
    <row r="61" spans="1:5" ht="15" customHeight="1" x14ac:dyDescent="0.2">
      <c r="A61" s="1693"/>
      <c r="B61" s="1693"/>
      <c r="C61" s="1693"/>
      <c r="D61" s="1693"/>
      <c r="E61" s="1693"/>
    </row>
    <row r="62" spans="1:5" ht="15" customHeight="1" x14ac:dyDescent="0.2">
      <c r="A62" s="1693"/>
      <c r="B62" s="1693"/>
      <c r="C62" s="1693"/>
      <c r="D62" s="1693"/>
      <c r="E62" s="1693"/>
    </row>
    <row r="63" spans="1:5" ht="15" customHeight="1" x14ac:dyDescent="0.2">
      <c r="A63" s="1693"/>
      <c r="B63" s="1693"/>
      <c r="C63" s="1693"/>
      <c r="D63" s="1693"/>
      <c r="E63" s="1693"/>
    </row>
    <row r="64" spans="1:5" ht="15" customHeight="1" x14ac:dyDescent="0.2">
      <c r="A64" s="1693"/>
      <c r="B64" s="1693"/>
      <c r="C64" s="1693"/>
      <c r="D64" s="1693"/>
      <c r="E64" s="1693"/>
    </row>
    <row r="65" spans="1:5" ht="15" customHeight="1" x14ac:dyDescent="0.2">
      <c r="A65" s="1693"/>
      <c r="B65" s="1693"/>
      <c r="C65" s="1693"/>
      <c r="D65" s="1693"/>
      <c r="E65" s="1693"/>
    </row>
    <row r="66" spans="1:5" ht="15" customHeight="1" x14ac:dyDescent="0.2">
      <c r="A66" s="1693"/>
      <c r="B66" s="1693"/>
      <c r="C66" s="1693"/>
      <c r="D66" s="1693"/>
      <c r="E66" s="1693"/>
    </row>
    <row r="67" spans="1:5" ht="15" customHeight="1" x14ac:dyDescent="0.2">
      <c r="A67" s="1693"/>
      <c r="B67" s="1693"/>
      <c r="C67" s="1693"/>
      <c r="D67" s="1693"/>
      <c r="E67" s="1693"/>
    </row>
    <row r="68" spans="1:5" ht="15" customHeight="1" x14ac:dyDescent="0.2">
      <c r="A68" s="1693"/>
      <c r="B68" s="1693"/>
      <c r="C68" s="1693"/>
      <c r="D68" s="1693"/>
      <c r="E68" s="1693"/>
    </row>
    <row r="69" spans="1:5" ht="15" customHeight="1" x14ac:dyDescent="0.2">
      <c r="A69" s="1693"/>
      <c r="B69" s="1693"/>
      <c r="C69" s="1693"/>
      <c r="D69" s="1693"/>
      <c r="E69" s="1693"/>
    </row>
    <row r="70" spans="1:5" ht="15" customHeight="1" x14ac:dyDescent="0.2">
      <c r="A70" s="1693"/>
      <c r="B70" s="1693"/>
      <c r="C70" s="1693"/>
      <c r="D70" s="1693"/>
      <c r="E70" s="1693"/>
    </row>
    <row r="71" spans="1:5" ht="15" customHeight="1" x14ac:dyDescent="0.2">
      <c r="A71" s="1693"/>
      <c r="B71" s="1693"/>
      <c r="C71" s="1693"/>
      <c r="D71" s="1693"/>
      <c r="E71" s="1693"/>
    </row>
    <row r="72" spans="1:5" ht="9.9499999999999993" customHeight="1" x14ac:dyDescent="0.2">
      <c r="A72" s="1693"/>
      <c r="B72" s="1693"/>
      <c r="C72" s="1693"/>
      <c r="D72" s="1693"/>
      <c r="E72" s="1693"/>
    </row>
    <row r="73" spans="1:5" ht="9.9499999999999993" customHeight="1" x14ac:dyDescent="0.2">
      <c r="A73" s="1693"/>
      <c r="B73" s="1693"/>
      <c r="C73" s="1693"/>
      <c r="D73" s="1693"/>
      <c r="E73" s="1693"/>
    </row>
    <row r="74" spans="1:5" ht="42.75" customHeight="1" x14ac:dyDescent="0.2">
      <c r="B74" s="1685" t="s">
        <v>264</v>
      </c>
      <c r="C74" s="1685"/>
      <c r="D74" s="1685"/>
      <c r="E74" s="1685"/>
    </row>
    <row r="75" spans="1:5" ht="15" customHeight="1" x14ac:dyDescent="0.2">
      <c r="B75" s="1686"/>
      <c r="C75" s="1686"/>
      <c r="D75" s="1686"/>
      <c r="E75" s="1686"/>
    </row>
    <row r="76" spans="1:5" ht="38.25" customHeight="1" x14ac:dyDescent="0.2">
      <c r="B76" s="1687" t="s">
        <v>271</v>
      </c>
      <c r="C76" s="1687"/>
      <c r="D76" s="1687"/>
      <c r="E76" s="1687"/>
    </row>
    <row r="77" spans="1:5" ht="39.950000000000003" customHeight="1" x14ac:dyDescent="0.2">
      <c r="B77" s="1688" t="s">
        <v>275</v>
      </c>
      <c r="C77" s="1688"/>
      <c r="D77" s="1688"/>
      <c r="E77" s="1688"/>
    </row>
    <row r="78" spans="1:5" ht="33" customHeight="1" x14ac:dyDescent="0.2">
      <c r="B78" s="1689" t="s">
        <v>273</v>
      </c>
      <c r="C78" s="1689"/>
      <c r="D78" s="1689"/>
      <c r="E78" s="1689"/>
    </row>
    <row r="79" spans="1:5" ht="15" customHeight="1" x14ac:dyDescent="0.2">
      <c r="B79" s="1690"/>
      <c r="C79" s="1690"/>
      <c r="D79" s="1690"/>
      <c r="E79" s="1690"/>
    </row>
    <row r="80" spans="1:5" ht="34.5" x14ac:dyDescent="0.2">
      <c r="B80" s="1687" t="s">
        <v>157</v>
      </c>
      <c r="C80" s="1687"/>
      <c r="D80" s="1687"/>
      <c r="E80" s="1687"/>
    </row>
    <row r="81" spans="2:5" ht="15" x14ac:dyDescent="0.25">
      <c r="B81" s="127"/>
      <c r="C81" s="127"/>
      <c r="D81" s="127"/>
      <c r="E81" s="127"/>
    </row>
    <row r="82" spans="2:5" ht="18.75" x14ac:dyDescent="0.2">
      <c r="B82" s="1691" t="s">
        <v>267</v>
      </c>
      <c r="C82" s="1691"/>
      <c r="D82" s="1691"/>
      <c r="E82" s="1691"/>
    </row>
    <row r="83" spans="2:5" ht="18.75" x14ac:dyDescent="0.2">
      <c r="B83" s="1691" t="s">
        <v>276</v>
      </c>
      <c r="C83" s="1691"/>
      <c r="D83" s="1691"/>
      <c r="E83" s="1691"/>
    </row>
    <row r="84" spans="2:5" ht="15" x14ac:dyDescent="0.25">
      <c r="B84" s="127"/>
      <c r="C84" s="127"/>
      <c r="D84" s="127"/>
      <c r="E84" s="127"/>
    </row>
    <row r="85" spans="2:5" ht="25.5" x14ac:dyDescent="0.2">
      <c r="B85" s="1692" t="s">
        <v>268</v>
      </c>
      <c r="C85" s="1692"/>
      <c r="D85" s="1692"/>
      <c r="E85" s="1692"/>
    </row>
    <row r="91" spans="2:5" x14ac:dyDescent="0.2">
      <c r="B91" s="128" t="s">
        <v>269</v>
      </c>
      <c r="C91" s="128"/>
      <c r="D91" s="128" t="s">
        <v>270</v>
      </c>
      <c r="E91" s="128"/>
    </row>
    <row r="93" spans="2:5" ht="6.95" customHeight="1" x14ac:dyDescent="0.2">
      <c r="B93" s="1684"/>
      <c r="C93" s="1684"/>
      <c r="D93" s="1684"/>
      <c r="E93" s="1684"/>
    </row>
    <row r="94" spans="2:5" ht="6.95" customHeight="1" x14ac:dyDescent="0.2"/>
    <row r="95" spans="2:5" x14ac:dyDescent="0.2">
      <c r="B95" s="1684"/>
      <c r="C95" s="1684"/>
      <c r="D95" s="1684"/>
      <c r="E95" s="1684"/>
    </row>
    <row r="96" spans="2:5" ht="9.9499999999999993" customHeight="1" x14ac:dyDescent="0.2"/>
    <row r="97" spans="1:6" ht="9.9499999999999993" customHeight="1" x14ac:dyDescent="0.2"/>
    <row r="98" spans="1:6" ht="9.9499999999999993" customHeight="1" x14ac:dyDescent="0.2">
      <c r="B98" s="1684"/>
      <c r="C98" s="1684"/>
      <c r="D98" s="1684"/>
      <c r="E98" s="1684"/>
    </row>
    <row r="99" spans="1:6" ht="15" customHeight="1" x14ac:dyDescent="0.2">
      <c r="A99" s="1693"/>
      <c r="B99" s="1693"/>
      <c r="C99" s="1693"/>
      <c r="D99" s="1693"/>
      <c r="E99" s="1693"/>
      <c r="F99" s="1693"/>
    </row>
    <row r="100" spans="1:6" ht="15" customHeight="1" x14ac:dyDescent="0.2">
      <c r="A100" s="1693"/>
      <c r="B100" s="1693"/>
      <c r="C100" s="1693"/>
      <c r="D100" s="1693"/>
      <c r="E100" s="1693"/>
      <c r="F100" s="1693"/>
    </row>
    <row r="101" spans="1:6" ht="15" customHeight="1" x14ac:dyDescent="0.2">
      <c r="A101" s="1693"/>
      <c r="B101" s="1693"/>
      <c r="C101" s="1693"/>
      <c r="D101" s="1693"/>
      <c r="E101" s="1693"/>
      <c r="F101" s="1693"/>
    </row>
    <row r="102" spans="1:6" ht="15" customHeight="1" x14ac:dyDescent="0.2">
      <c r="A102" s="1693"/>
      <c r="B102" s="1693"/>
      <c r="C102" s="1693"/>
      <c r="D102" s="1693"/>
      <c r="E102" s="1693"/>
      <c r="F102" s="1693"/>
    </row>
    <row r="103" spans="1:6" ht="15" customHeight="1" x14ac:dyDescent="0.2">
      <c r="A103" s="1693"/>
      <c r="B103" s="1693"/>
      <c r="C103" s="1693"/>
      <c r="D103" s="1693"/>
      <c r="E103" s="1693"/>
      <c r="F103" s="1693"/>
    </row>
    <row r="104" spans="1:6" ht="15" customHeight="1" x14ac:dyDescent="0.2">
      <c r="A104" s="1693"/>
      <c r="B104" s="1693"/>
      <c r="C104" s="1693"/>
      <c r="D104" s="1693"/>
      <c r="E104" s="1693"/>
      <c r="F104" s="1693"/>
    </row>
    <row r="105" spans="1:6" ht="15" customHeight="1" x14ac:dyDescent="0.2">
      <c r="A105" s="1693"/>
      <c r="B105" s="1693"/>
      <c r="C105" s="1693"/>
      <c r="D105" s="1693"/>
      <c r="E105" s="1693"/>
      <c r="F105" s="1693"/>
    </row>
    <row r="106" spans="1:6" ht="15" customHeight="1" x14ac:dyDescent="0.2">
      <c r="A106" s="1693"/>
      <c r="B106" s="1693"/>
      <c r="C106" s="1693"/>
      <c r="D106" s="1693"/>
      <c r="E106" s="1693"/>
      <c r="F106" s="1693"/>
    </row>
    <row r="107" spans="1:6" ht="15" customHeight="1" x14ac:dyDescent="0.2">
      <c r="A107" s="1693"/>
      <c r="B107" s="1693"/>
      <c r="C107" s="1693"/>
      <c r="D107" s="1693"/>
      <c r="E107" s="1693"/>
      <c r="F107" s="1693"/>
    </row>
    <row r="108" spans="1:6" ht="15" customHeight="1" x14ac:dyDescent="0.2">
      <c r="A108" s="1693"/>
      <c r="B108" s="1693"/>
      <c r="C108" s="1693"/>
      <c r="D108" s="1693"/>
      <c r="E108" s="1693"/>
      <c r="F108" s="1693"/>
    </row>
    <row r="109" spans="1:6" ht="15" customHeight="1" x14ac:dyDescent="0.2">
      <c r="A109" s="1693"/>
      <c r="B109" s="1693"/>
      <c r="C109" s="1693"/>
      <c r="D109" s="1693"/>
      <c r="E109" s="1693"/>
      <c r="F109" s="1693"/>
    </row>
    <row r="110" spans="1:6" ht="15" customHeight="1" x14ac:dyDescent="0.2">
      <c r="A110" s="1693"/>
      <c r="B110" s="1693"/>
      <c r="C110" s="1693"/>
      <c r="D110" s="1693"/>
      <c r="E110" s="1693"/>
      <c r="F110" s="1693"/>
    </row>
    <row r="111" spans="1:6" ht="15" customHeight="1" x14ac:dyDescent="0.2">
      <c r="A111" s="1693"/>
      <c r="B111" s="1693"/>
      <c r="C111" s="1693"/>
      <c r="D111" s="1693"/>
      <c r="E111" s="1693"/>
      <c r="F111" s="1693"/>
    </row>
    <row r="112" spans="1:6" ht="15" customHeight="1" x14ac:dyDescent="0.2">
      <c r="A112" s="1693"/>
      <c r="B112" s="1693"/>
      <c r="C112" s="1693"/>
      <c r="D112" s="1693"/>
      <c r="E112" s="1693"/>
      <c r="F112" s="1693"/>
    </row>
    <row r="113" spans="1:6" ht="15" customHeight="1" x14ac:dyDescent="0.2">
      <c r="A113" s="1693"/>
      <c r="B113" s="1693"/>
      <c r="C113" s="1693"/>
      <c r="D113" s="1693"/>
      <c r="E113" s="1693"/>
      <c r="F113" s="1693"/>
    </row>
    <row r="114" spans="1:6" ht="15" customHeight="1" x14ac:dyDescent="0.2">
      <c r="A114" s="1693"/>
      <c r="B114" s="1693"/>
      <c r="C114" s="1693"/>
      <c r="D114" s="1693"/>
      <c r="E114" s="1693"/>
      <c r="F114" s="1693"/>
    </row>
    <row r="115" spans="1:6" ht="15" customHeight="1" x14ac:dyDescent="0.2">
      <c r="A115" s="1693"/>
      <c r="B115" s="1693"/>
      <c r="C115" s="1693"/>
      <c r="D115" s="1693"/>
      <c r="E115" s="1693"/>
      <c r="F115" s="1693"/>
    </row>
    <row r="116" spans="1:6" ht="15" customHeight="1" x14ac:dyDescent="0.2">
      <c r="A116" s="1693"/>
      <c r="B116" s="1693"/>
      <c r="C116" s="1693"/>
      <c r="D116" s="1693"/>
      <c r="E116" s="1693"/>
      <c r="F116" s="1693"/>
    </row>
    <row r="117" spans="1:6" ht="15" customHeight="1" x14ac:dyDescent="0.2">
      <c r="A117" s="1693"/>
      <c r="B117" s="1693"/>
      <c r="C117" s="1693"/>
      <c r="D117" s="1693"/>
      <c r="E117" s="1693"/>
      <c r="F117" s="1693"/>
    </row>
    <row r="118" spans="1:6" ht="15" customHeight="1" x14ac:dyDescent="0.2">
      <c r="A118" s="1693"/>
      <c r="B118" s="1693"/>
      <c r="C118" s="1693"/>
      <c r="D118" s="1693"/>
      <c r="E118" s="1693"/>
      <c r="F118" s="1693"/>
    </row>
    <row r="119" spans="1:6" ht="15" customHeight="1" x14ac:dyDescent="0.2">
      <c r="A119" s="1693"/>
      <c r="B119" s="1693"/>
      <c r="C119" s="1693"/>
      <c r="D119" s="1693"/>
      <c r="E119" s="1693"/>
      <c r="F119" s="1693"/>
    </row>
    <row r="120" spans="1:6" ht="9.9499999999999993" customHeight="1" x14ac:dyDescent="0.2">
      <c r="A120" s="1693"/>
      <c r="B120" s="1693"/>
      <c r="C120" s="1693"/>
      <c r="D120" s="1693"/>
      <c r="E120" s="1693"/>
      <c r="F120" s="1693"/>
    </row>
    <row r="121" spans="1:6" ht="9.9499999999999993" customHeight="1" x14ac:dyDescent="0.2">
      <c r="A121" s="1693"/>
      <c r="B121" s="1693"/>
      <c r="C121" s="1693"/>
      <c r="D121" s="1693"/>
      <c r="E121" s="1693"/>
      <c r="F121" s="1693"/>
    </row>
    <row r="122" spans="1:6" ht="42.75" customHeight="1" x14ac:dyDescent="0.2">
      <c r="B122" s="1685" t="s">
        <v>264</v>
      </c>
      <c r="C122" s="1685"/>
      <c r="D122" s="1685"/>
      <c r="E122" s="1685"/>
    </row>
    <row r="123" spans="1:6" ht="15" customHeight="1" x14ac:dyDescent="0.2">
      <c r="B123" s="1686"/>
      <c r="C123" s="1686"/>
      <c r="D123" s="1686"/>
      <c r="E123" s="1686"/>
    </row>
    <row r="124" spans="1:6" ht="38.25" customHeight="1" x14ac:dyDescent="0.2">
      <c r="B124" s="1687" t="s">
        <v>272</v>
      </c>
      <c r="C124" s="1687"/>
      <c r="D124" s="1687"/>
      <c r="E124" s="1687"/>
    </row>
    <row r="125" spans="1:6" ht="39.950000000000003" customHeight="1" x14ac:dyDescent="0.2">
      <c r="B125" s="1688" t="s">
        <v>275</v>
      </c>
      <c r="C125" s="1688"/>
      <c r="D125" s="1688"/>
      <c r="E125" s="1688"/>
    </row>
    <row r="126" spans="1:6" ht="33" customHeight="1" x14ac:dyDescent="0.2">
      <c r="B126" s="1689" t="s">
        <v>273</v>
      </c>
      <c r="C126" s="1689"/>
      <c r="D126" s="1689"/>
      <c r="E126" s="1689"/>
    </row>
    <row r="127" spans="1:6" ht="15" customHeight="1" x14ac:dyDescent="0.2">
      <c r="B127" s="1690"/>
      <c r="C127" s="1690"/>
      <c r="D127" s="1690"/>
      <c r="E127" s="1690"/>
    </row>
    <row r="128" spans="1:6" ht="34.5" x14ac:dyDescent="0.2">
      <c r="B128" s="1687" t="s">
        <v>158</v>
      </c>
      <c r="C128" s="1687"/>
      <c r="D128" s="1687"/>
      <c r="E128" s="1687"/>
    </row>
    <row r="129" spans="2:5" ht="15" x14ac:dyDescent="0.25">
      <c r="B129" s="127"/>
      <c r="C129" s="127"/>
      <c r="D129" s="127"/>
      <c r="E129" s="127"/>
    </row>
    <row r="130" spans="2:5" ht="18.75" x14ac:dyDescent="0.2">
      <c r="B130" s="1691" t="s">
        <v>267</v>
      </c>
      <c r="C130" s="1691"/>
      <c r="D130" s="1691"/>
      <c r="E130" s="1691"/>
    </row>
    <row r="131" spans="2:5" ht="18.75" x14ac:dyDescent="0.2">
      <c r="B131" s="1691" t="s">
        <v>276</v>
      </c>
      <c r="C131" s="1691"/>
      <c r="D131" s="1691"/>
      <c r="E131" s="1691"/>
    </row>
    <row r="132" spans="2:5" ht="15" x14ac:dyDescent="0.25">
      <c r="B132" s="127"/>
      <c r="C132" s="127"/>
      <c r="D132" s="127"/>
      <c r="E132" s="127"/>
    </row>
    <row r="133" spans="2:5" ht="25.5" x14ac:dyDescent="0.2">
      <c r="B133" s="1692" t="s">
        <v>268</v>
      </c>
      <c r="C133" s="1692"/>
      <c r="D133" s="1692"/>
      <c r="E133" s="1692"/>
    </row>
    <row r="139" spans="2:5" x14ac:dyDescent="0.2">
      <c r="B139" s="128" t="s">
        <v>269</v>
      </c>
      <c r="C139" s="128"/>
      <c r="D139" s="128" t="s">
        <v>270</v>
      </c>
      <c r="E139" s="128"/>
    </row>
    <row r="141" spans="2:5" ht="6.95" customHeight="1" x14ac:dyDescent="0.2">
      <c r="B141" s="1684"/>
      <c r="C141" s="1684"/>
      <c r="D141" s="1684"/>
      <c r="E141" s="1684"/>
    </row>
    <row r="142" spans="2:5" ht="6.95" customHeight="1" x14ac:dyDescent="0.2"/>
    <row r="143" spans="2:5" x14ac:dyDescent="0.2">
      <c r="B143" s="1684"/>
      <c r="C143" s="1684"/>
      <c r="D143" s="1684"/>
      <c r="E143" s="1684"/>
    </row>
    <row r="144" spans="2:5" ht="9.9499999999999993" customHeight="1" x14ac:dyDescent="0.2"/>
  </sheetData>
  <mergeCells count="42">
    <mergeCell ref="B125:E125"/>
    <mergeCell ref="B98:E98"/>
    <mergeCell ref="A99:F121"/>
    <mergeCell ref="B122:E122"/>
    <mergeCell ref="B123:E123"/>
    <mergeCell ref="B124:E124"/>
    <mergeCell ref="B35:E35"/>
    <mergeCell ref="B37:E37"/>
    <mergeCell ref="B79:E79"/>
    <mergeCell ref="B80:E80"/>
    <mergeCell ref="B82:E82"/>
    <mergeCell ref="B29:E29"/>
    <mergeCell ref="B30:E30"/>
    <mergeCell ref="B31:E31"/>
    <mergeCell ref="B32:E32"/>
    <mergeCell ref="B34:E34"/>
    <mergeCell ref="B2:E2"/>
    <mergeCell ref="A3:F25"/>
    <mergeCell ref="B26:E26"/>
    <mergeCell ref="B27:E27"/>
    <mergeCell ref="B28:E28"/>
    <mergeCell ref="B133:E133"/>
    <mergeCell ref="B141:E141"/>
    <mergeCell ref="B143:E143"/>
    <mergeCell ref="B45:E45"/>
    <mergeCell ref="B47:E47"/>
    <mergeCell ref="B50:E50"/>
    <mergeCell ref="A51:E73"/>
    <mergeCell ref="B74:E74"/>
    <mergeCell ref="B75:E75"/>
    <mergeCell ref="B76:E76"/>
    <mergeCell ref="B77:E77"/>
    <mergeCell ref="B78:E78"/>
    <mergeCell ref="B83:E83"/>
    <mergeCell ref="B85:E85"/>
    <mergeCell ref="B93:E93"/>
    <mergeCell ref="B95:E95"/>
    <mergeCell ref="B126:E126"/>
    <mergeCell ref="B127:E127"/>
    <mergeCell ref="B128:E128"/>
    <mergeCell ref="B130:E130"/>
    <mergeCell ref="B131:E131"/>
  </mergeCells>
  <pageMargins left="0.7" right="0.7" top="0.78740157499999996" bottom="0.78740157499999996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37343-22B9-4A22-A6AE-BF09D3F99EC6}">
  <sheetPr codeName="Tabelle4"/>
  <dimension ref="A1:F192"/>
  <sheetViews>
    <sheetView workbookViewId="0">
      <selection activeCell="A128" sqref="A128:F128"/>
    </sheetView>
  </sheetViews>
  <sheetFormatPr baseColWidth="10" defaultRowHeight="12.75" x14ac:dyDescent="0.2"/>
  <cols>
    <col min="1" max="1" width="2" customWidth="1"/>
    <col min="2" max="5" width="26.5" customWidth="1"/>
    <col min="6" max="6" width="2" customWidth="1"/>
  </cols>
  <sheetData>
    <row r="1" spans="1:6" ht="9.9499999999999993" customHeight="1" x14ac:dyDescent="0.2">
      <c r="A1" s="1502"/>
      <c r="B1" s="1502"/>
      <c r="C1" s="1502"/>
      <c r="D1" s="1502"/>
      <c r="E1" s="1502"/>
      <c r="F1" s="1502"/>
    </row>
    <row r="2" spans="1:6" ht="9.9499999999999993" customHeight="1" x14ac:dyDescent="0.2">
      <c r="B2" s="1694"/>
      <c r="C2" s="1694"/>
      <c r="D2" s="1694"/>
      <c r="E2" s="1694"/>
    </row>
    <row r="3" spans="1:6" ht="15" customHeight="1" x14ac:dyDescent="0.2">
      <c r="A3" s="1693"/>
      <c r="B3" s="1693"/>
      <c r="C3" s="1693"/>
      <c r="D3" s="1693"/>
      <c r="E3" s="1693"/>
      <c r="F3" s="1693"/>
    </row>
    <row r="4" spans="1:6" ht="15" customHeight="1" x14ac:dyDescent="0.2">
      <c r="A4" s="1693"/>
      <c r="B4" s="1693"/>
      <c r="C4" s="1693"/>
      <c r="D4" s="1693"/>
      <c r="E4" s="1693"/>
      <c r="F4" s="1693"/>
    </row>
    <row r="5" spans="1:6" ht="15" customHeight="1" x14ac:dyDescent="0.2">
      <c r="A5" s="1693"/>
      <c r="B5" s="1693"/>
      <c r="C5" s="1693"/>
      <c r="D5" s="1693"/>
      <c r="E5" s="1693"/>
      <c r="F5" s="1693"/>
    </row>
    <row r="6" spans="1:6" ht="15" customHeight="1" x14ac:dyDescent="0.2">
      <c r="A6" s="1693"/>
      <c r="B6" s="1693"/>
      <c r="C6" s="1693"/>
      <c r="D6" s="1693"/>
      <c r="E6" s="1693"/>
      <c r="F6" s="1693"/>
    </row>
    <row r="7" spans="1:6" ht="15" customHeight="1" x14ac:dyDescent="0.2">
      <c r="A7" s="1693"/>
      <c r="B7" s="1693"/>
      <c r="C7" s="1693"/>
      <c r="D7" s="1693"/>
      <c r="E7" s="1693"/>
      <c r="F7" s="1693"/>
    </row>
    <row r="8" spans="1:6" ht="15" customHeight="1" x14ac:dyDescent="0.2">
      <c r="A8" s="1693"/>
      <c r="B8" s="1693"/>
      <c r="C8" s="1693"/>
      <c r="D8" s="1693"/>
      <c r="E8" s="1693"/>
      <c r="F8" s="1693"/>
    </row>
    <row r="9" spans="1:6" ht="15" customHeight="1" x14ac:dyDescent="0.2">
      <c r="A9" s="1693"/>
      <c r="B9" s="1693"/>
      <c r="C9" s="1693"/>
      <c r="D9" s="1693"/>
      <c r="E9" s="1693"/>
      <c r="F9" s="1693"/>
    </row>
    <row r="10" spans="1:6" ht="15" customHeight="1" x14ac:dyDescent="0.2">
      <c r="A10" s="1693"/>
      <c r="B10" s="1693"/>
      <c r="C10" s="1693"/>
      <c r="D10" s="1693"/>
      <c r="E10" s="1693"/>
      <c r="F10" s="1693"/>
    </row>
    <row r="11" spans="1:6" ht="15" customHeight="1" x14ac:dyDescent="0.2">
      <c r="A11" s="1693"/>
      <c r="B11" s="1693"/>
      <c r="C11" s="1693"/>
      <c r="D11" s="1693"/>
      <c r="E11" s="1693"/>
      <c r="F11" s="1693"/>
    </row>
    <row r="12" spans="1:6" ht="15" customHeight="1" x14ac:dyDescent="0.2">
      <c r="A12" s="1693"/>
      <c r="B12" s="1693"/>
      <c r="C12" s="1693"/>
      <c r="D12" s="1693"/>
      <c r="E12" s="1693"/>
      <c r="F12" s="1693"/>
    </row>
    <row r="13" spans="1:6" ht="15" customHeight="1" x14ac:dyDescent="0.2">
      <c r="A13" s="1693"/>
      <c r="B13" s="1693"/>
      <c r="C13" s="1693"/>
      <c r="D13" s="1693"/>
      <c r="E13" s="1693"/>
      <c r="F13" s="1693"/>
    </row>
    <row r="14" spans="1:6" ht="15" customHeight="1" x14ac:dyDescent="0.2">
      <c r="A14" s="1693"/>
      <c r="B14" s="1693"/>
      <c r="C14" s="1693"/>
      <c r="D14" s="1693"/>
      <c r="E14" s="1693"/>
      <c r="F14" s="1693"/>
    </row>
    <row r="15" spans="1:6" ht="15" customHeight="1" x14ac:dyDescent="0.2">
      <c r="A15" s="1693"/>
      <c r="B15" s="1693"/>
      <c r="C15" s="1693"/>
      <c r="D15" s="1693"/>
      <c r="E15" s="1693"/>
      <c r="F15" s="1693"/>
    </row>
    <row r="16" spans="1:6" ht="15" customHeight="1" x14ac:dyDescent="0.2">
      <c r="A16" s="1693"/>
      <c r="B16" s="1693"/>
      <c r="C16" s="1693"/>
      <c r="D16" s="1693"/>
      <c r="E16" s="1693"/>
      <c r="F16" s="1693"/>
    </row>
    <row r="17" spans="1:6" ht="15" customHeight="1" x14ac:dyDescent="0.2">
      <c r="A17" s="1693"/>
      <c r="B17" s="1693"/>
      <c r="C17" s="1693"/>
      <c r="D17" s="1693"/>
      <c r="E17" s="1693"/>
      <c r="F17" s="1693"/>
    </row>
    <row r="18" spans="1:6" ht="15" customHeight="1" x14ac:dyDescent="0.2">
      <c r="A18" s="1693"/>
      <c r="B18" s="1693"/>
      <c r="C18" s="1693"/>
      <c r="D18" s="1693"/>
      <c r="E18" s="1693"/>
      <c r="F18" s="1693"/>
    </row>
    <row r="19" spans="1:6" ht="15" customHeight="1" x14ac:dyDescent="0.2">
      <c r="A19" s="1693"/>
      <c r="B19" s="1693"/>
      <c r="C19" s="1693"/>
      <c r="D19" s="1693"/>
      <c r="E19" s="1693"/>
      <c r="F19" s="1693"/>
    </row>
    <row r="20" spans="1:6" ht="15" customHeight="1" x14ac:dyDescent="0.2">
      <c r="A20" s="1693"/>
      <c r="B20" s="1693"/>
      <c r="C20" s="1693"/>
      <c r="D20" s="1693"/>
      <c r="E20" s="1693"/>
      <c r="F20" s="1693"/>
    </row>
    <row r="21" spans="1:6" ht="15" customHeight="1" x14ac:dyDescent="0.2">
      <c r="A21" s="1693"/>
      <c r="B21" s="1693"/>
      <c r="C21" s="1693"/>
      <c r="D21" s="1693"/>
      <c r="E21" s="1693"/>
      <c r="F21" s="1693"/>
    </row>
    <row r="22" spans="1:6" ht="15" customHeight="1" x14ac:dyDescent="0.2">
      <c r="A22" s="1693"/>
      <c r="B22" s="1693"/>
      <c r="C22" s="1693"/>
      <c r="D22" s="1693"/>
      <c r="E22" s="1693"/>
      <c r="F22" s="1693"/>
    </row>
    <row r="23" spans="1:6" ht="15" customHeight="1" x14ac:dyDescent="0.2">
      <c r="A23" s="1693"/>
      <c r="B23" s="1693"/>
      <c r="C23" s="1693"/>
      <c r="D23" s="1693"/>
      <c r="E23" s="1693"/>
      <c r="F23" s="1693"/>
    </row>
    <row r="24" spans="1:6" ht="9.9499999999999993" customHeight="1" x14ac:dyDescent="0.2">
      <c r="A24" s="1693"/>
      <c r="B24" s="1693"/>
      <c r="C24" s="1693"/>
      <c r="D24" s="1693"/>
      <c r="E24" s="1693"/>
      <c r="F24" s="1693"/>
    </row>
    <row r="25" spans="1:6" ht="9.9499999999999993" customHeight="1" x14ac:dyDescent="0.2">
      <c r="A25" s="1693"/>
      <c r="B25" s="1693"/>
      <c r="C25" s="1693"/>
      <c r="D25" s="1693"/>
      <c r="E25" s="1693"/>
      <c r="F25" s="1693"/>
    </row>
    <row r="26" spans="1:6" ht="42.75" customHeight="1" x14ac:dyDescent="0.2">
      <c r="B26" s="1685" t="s">
        <v>264</v>
      </c>
      <c r="C26" s="1685"/>
      <c r="D26" s="1685"/>
      <c r="E26" s="1685"/>
    </row>
    <row r="27" spans="1:6" ht="15" customHeight="1" x14ac:dyDescent="0.2">
      <c r="A27" s="1502"/>
      <c r="B27" s="1502"/>
      <c r="C27" s="1502"/>
      <c r="D27" s="1502"/>
      <c r="E27" s="1502"/>
      <c r="F27" s="1502"/>
    </row>
    <row r="28" spans="1:6" ht="38.25" customHeight="1" x14ac:dyDescent="0.2">
      <c r="A28" s="1692" t="s">
        <v>399</v>
      </c>
      <c r="B28" s="1692"/>
      <c r="C28" s="1692"/>
      <c r="D28" s="1692"/>
      <c r="E28" s="1692"/>
      <c r="F28" s="1692"/>
    </row>
    <row r="29" spans="1:6" ht="45" x14ac:dyDescent="0.2">
      <c r="A29" s="1695" t="s">
        <v>464</v>
      </c>
      <c r="B29" s="1695"/>
      <c r="C29" s="1695"/>
      <c r="D29" s="1695"/>
      <c r="E29" s="1695"/>
      <c r="F29" s="1695"/>
    </row>
    <row r="30" spans="1:6" ht="25.5" x14ac:dyDescent="0.2">
      <c r="A30" s="1692" t="s">
        <v>400</v>
      </c>
      <c r="B30" s="1692"/>
      <c r="C30" s="1692"/>
      <c r="D30" s="1692"/>
      <c r="E30" s="1692"/>
      <c r="F30" s="1692"/>
    </row>
    <row r="31" spans="1:6" ht="15" customHeight="1" x14ac:dyDescent="0.2">
      <c r="A31" s="1502"/>
      <c r="B31" s="1502"/>
      <c r="C31" s="1502"/>
      <c r="D31" s="1502"/>
      <c r="E31" s="1502"/>
      <c r="F31" s="1502"/>
    </row>
    <row r="32" spans="1:6" ht="30" x14ac:dyDescent="0.2">
      <c r="A32" s="1696" t="e">
        <f>IF(#REF!=5,#REF!,IF(#REF!=5,#REF!,""))</f>
        <v>#REF!</v>
      </c>
      <c r="B32" s="1696"/>
      <c r="C32" s="1696"/>
      <c r="D32" s="1696"/>
      <c r="E32" s="1696"/>
      <c r="F32" s="1696"/>
    </row>
    <row r="33" spans="1:6" x14ac:dyDescent="0.2">
      <c r="A33" s="1502"/>
      <c r="B33" s="1502"/>
      <c r="C33" s="1502"/>
      <c r="D33" s="1502"/>
      <c r="E33" s="1502"/>
      <c r="F33" s="1502"/>
    </row>
    <row r="34" spans="1:6" ht="18.75" x14ac:dyDescent="0.2">
      <c r="A34" s="1691" t="s">
        <v>267</v>
      </c>
      <c r="B34" s="1691"/>
      <c r="C34" s="1691"/>
      <c r="D34" s="1691"/>
      <c r="E34" s="1691"/>
      <c r="F34" s="1691"/>
    </row>
    <row r="35" spans="1:6" ht="18.75" x14ac:dyDescent="0.2">
      <c r="A35" s="1691" t="s">
        <v>465</v>
      </c>
      <c r="B35" s="1691"/>
      <c r="C35" s="1691"/>
      <c r="D35" s="1691"/>
      <c r="E35" s="1691"/>
      <c r="F35" s="1691"/>
    </row>
    <row r="36" spans="1:6" x14ac:dyDescent="0.2">
      <c r="A36" s="1502"/>
      <c r="B36" s="1502"/>
      <c r="C36" s="1502"/>
      <c r="D36" s="1502"/>
      <c r="E36" s="1502"/>
      <c r="F36" s="1502"/>
    </row>
    <row r="37" spans="1:6" ht="25.5" x14ac:dyDescent="0.2">
      <c r="A37" s="1692" t="s">
        <v>268</v>
      </c>
      <c r="B37" s="1692"/>
      <c r="C37" s="1692"/>
      <c r="D37" s="1692"/>
      <c r="E37" s="1692"/>
      <c r="F37" s="1692"/>
    </row>
    <row r="38" spans="1:6" x14ac:dyDescent="0.2">
      <c r="A38" s="1502"/>
      <c r="B38" s="1502"/>
      <c r="C38" s="1502"/>
      <c r="D38" s="1502"/>
      <c r="E38" s="1502"/>
      <c r="F38" s="1502"/>
    </row>
    <row r="39" spans="1:6" x14ac:dyDescent="0.2">
      <c r="A39" s="1502"/>
      <c r="B39" s="1502"/>
      <c r="C39" s="1502"/>
      <c r="D39" s="1502"/>
      <c r="E39" s="1502"/>
      <c r="F39" s="1502"/>
    </row>
    <row r="40" spans="1:6" x14ac:dyDescent="0.2">
      <c r="A40" s="1502"/>
      <c r="B40" s="1502"/>
      <c r="C40" s="1502"/>
      <c r="D40" s="1502"/>
      <c r="E40" s="1502"/>
      <c r="F40" s="1502"/>
    </row>
    <row r="41" spans="1:6" x14ac:dyDescent="0.2">
      <c r="A41" s="1502"/>
      <c r="B41" s="1502"/>
      <c r="C41" s="1502"/>
      <c r="D41" s="1502"/>
      <c r="E41" s="1502"/>
      <c r="F41" s="1502"/>
    </row>
    <row r="42" spans="1:6" x14ac:dyDescent="0.2">
      <c r="A42" s="1502"/>
      <c r="B42" s="1502"/>
      <c r="C42" s="1502"/>
      <c r="D42" s="1502"/>
      <c r="E42" s="1502"/>
      <c r="F42" s="1502"/>
    </row>
    <row r="43" spans="1:6" x14ac:dyDescent="0.2">
      <c r="B43" s="128" t="s">
        <v>269</v>
      </c>
      <c r="C43" s="128"/>
      <c r="D43" s="128" t="s">
        <v>270</v>
      </c>
      <c r="E43" s="128"/>
    </row>
    <row r="44" spans="1:6" x14ac:dyDescent="0.2">
      <c r="A44" s="1502"/>
      <c r="B44" s="1502"/>
      <c r="C44" s="1502"/>
      <c r="D44" s="1502"/>
      <c r="E44" s="1502"/>
      <c r="F44" s="1502"/>
    </row>
    <row r="45" spans="1:6" ht="6.95" customHeight="1" x14ac:dyDescent="0.2">
      <c r="B45" s="1684"/>
      <c r="C45" s="1684"/>
      <c r="D45" s="1684"/>
      <c r="E45" s="1684"/>
    </row>
    <row r="46" spans="1:6" ht="6.95" customHeight="1" x14ac:dyDescent="0.2"/>
    <row r="47" spans="1:6" ht="15" customHeight="1" x14ac:dyDescent="0.2">
      <c r="B47" s="189"/>
      <c r="C47" s="189"/>
      <c r="D47" s="189"/>
      <c r="E47" s="189"/>
    </row>
    <row r="48" spans="1:6" ht="9.9499999999999993" customHeight="1" x14ac:dyDescent="0.2">
      <c r="A48" s="1502"/>
      <c r="B48" s="1502"/>
      <c r="C48" s="1502"/>
      <c r="D48" s="1502"/>
      <c r="E48" s="1502"/>
      <c r="F48" s="1502"/>
    </row>
    <row r="49" spans="1:6" ht="9.9499999999999993" customHeight="1" x14ac:dyDescent="0.2">
      <c r="A49" s="1502"/>
      <c r="B49" s="1502"/>
      <c r="C49" s="1502"/>
      <c r="D49" s="1502"/>
      <c r="E49" s="1502"/>
      <c r="F49" s="1502"/>
    </row>
    <row r="50" spans="1:6" ht="9.9499999999999993" customHeight="1" x14ac:dyDescent="0.2">
      <c r="B50" s="1684"/>
      <c r="C50" s="1684"/>
      <c r="D50" s="1684"/>
      <c r="E50" s="1684"/>
    </row>
    <row r="51" spans="1:6" ht="15" customHeight="1" x14ac:dyDescent="0.2">
      <c r="A51" s="1693"/>
      <c r="B51" s="1693"/>
      <c r="C51" s="1693"/>
      <c r="D51" s="1693"/>
      <c r="E51" s="1693"/>
      <c r="F51" s="1693"/>
    </row>
    <row r="52" spans="1:6" ht="15" customHeight="1" x14ac:dyDescent="0.2">
      <c r="A52" s="1693"/>
      <c r="B52" s="1693"/>
      <c r="C52" s="1693"/>
      <c r="D52" s="1693"/>
      <c r="E52" s="1693"/>
      <c r="F52" s="1693"/>
    </row>
    <row r="53" spans="1:6" ht="15" customHeight="1" x14ac:dyDescent="0.2">
      <c r="A53" s="1693"/>
      <c r="B53" s="1693"/>
      <c r="C53" s="1693"/>
      <c r="D53" s="1693"/>
      <c r="E53" s="1693"/>
      <c r="F53" s="1693"/>
    </row>
    <row r="54" spans="1:6" ht="15" customHeight="1" x14ac:dyDescent="0.2">
      <c r="A54" s="1693"/>
      <c r="B54" s="1693"/>
      <c r="C54" s="1693"/>
      <c r="D54" s="1693"/>
      <c r="E54" s="1693"/>
      <c r="F54" s="1693"/>
    </row>
    <row r="55" spans="1:6" ht="15" customHeight="1" x14ac:dyDescent="0.2">
      <c r="A55" s="1693"/>
      <c r="B55" s="1693"/>
      <c r="C55" s="1693"/>
      <c r="D55" s="1693"/>
      <c r="E55" s="1693"/>
      <c r="F55" s="1693"/>
    </row>
    <row r="56" spans="1:6" ht="15" customHeight="1" x14ac:dyDescent="0.2">
      <c r="A56" s="1693"/>
      <c r="B56" s="1693"/>
      <c r="C56" s="1693"/>
      <c r="D56" s="1693"/>
      <c r="E56" s="1693"/>
      <c r="F56" s="1693"/>
    </row>
    <row r="57" spans="1:6" ht="15" customHeight="1" x14ac:dyDescent="0.2">
      <c r="A57" s="1693"/>
      <c r="B57" s="1693"/>
      <c r="C57" s="1693"/>
      <c r="D57" s="1693"/>
      <c r="E57" s="1693"/>
      <c r="F57" s="1693"/>
    </row>
    <row r="58" spans="1:6" ht="15" customHeight="1" x14ac:dyDescent="0.2">
      <c r="A58" s="1693"/>
      <c r="B58" s="1693"/>
      <c r="C58" s="1693"/>
      <c r="D58" s="1693"/>
      <c r="E58" s="1693"/>
      <c r="F58" s="1693"/>
    </row>
    <row r="59" spans="1:6" ht="15" customHeight="1" x14ac:dyDescent="0.2">
      <c r="A59" s="1693"/>
      <c r="B59" s="1693"/>
      <c r="C59" s="1693"/>
      <c r="D59" s="1693"/>
      <c r="E59" s="1693"/>
      <c r="F59" s="1693"/>
    </row>
    <row r="60" spans="1:6" ht="15" customHeight="1" x14ac:dyDescent="0.2">
      <c r="A60" s="1693"/>
      <c r="B60" s="1693"/>
      <c r="C60" s="1693"/>
      <c r="D60" s="1693"/>
      <c r="E60" s="1693"/>
      <c r="F60" s="1693"/>
    </row>
    <row r="61" spans="1:6" ht="15" customHeight="1" x14ac:dyDescent="0.2">
      <c r="A61" s="1693"/>
      <c r="B61" s="1693"/>
      <c r="C61" s="1693"/>
      <c r="D61" s="1693"/>
      <c r="E61" s="1693"/>
      <c r="F61" s="1693"/>
    </row>
    <row r="62" spans="1:6" ht="15" customHeight="1" x14ac:dyDescent="0.2">
      <c r="A62" s="1693"/>
      <c r="B62" s="1693"/>
      <c r="C62" s="1693"/>
      <c r="D62" s="1693"/>
      <c r="E62" s="1693"/>
      <c r="F62" s="1693"/>
    </row>
    <row r="63" spans="1:6" ht="15" customHeight="1" x14ac:dyDescent="0.2">
      <c r="A63" s="1693"/>
      <c r="B63" s="1693"/>
      <c r="C63" s="1693"/>
      <c r="D63" s="1693"/>
      <c r="E63" s="1693"/>
      <c r="F63" s="1693"/>
    </row>
    <row r="64" spans="1:6" ht="15" customHeight="1" x14ac:dyDescent="0.2">
      <c r="A64" s="1693"/>
      <c r="B64" s="1693"/>
      <c r="C64" s="1693"/>
      <c r="D64" s="1693"/>
      <c r="E64" s="1693"/>
      <c r="F64" s="1693"/>
    </row>
    <row r="65" spans="1:6" ht="15" customHeight="1" x14ac:dyDescent="0.2">
      <c r="A65" s="1693"/>
      <c r="B65" s="1693"/>
      <c r="C65" s="1693"/>
      <c r="D65" s="1693"/>
      <c r="E65" s="1693"/>
      <c r="F65" s="1693"/>
    </row>
    <row r="66" spans="1:6" ht="15" customHeight="1" x14ac:dyDescent="0.2">
      <c r="A66" s="1693"/>
      <c r="B66" s="1693"/>
      <c r="C66" s="1693"/>
      <c r="D66" s="1693"/>
      <c r="E66" s="1693"/>
      <c r="F66" s="1693"/>
    </row>
    <row r="67" spans="1:6" ht="15" customHeight="1" x14ac:dyDescent="0.2">
      <c r="A67" s="1693"/>
      <c r="B67" s="1693"/>
      <c r="C67" s="1693"/>
      <c r="D67" s="1693"/>
      <c r="E67" s="1693"/>
      <c r="F67" s="1693"/>
    </row>
    <row r="68" spans="1:6" ht="15" customHeight="1" x14ac:dyDescent="0.2">
      <c r="A68" s="1693"/>
      <c r="B68" s="1693"/>
      <c r="C68" s="1693"/>
      <c r="D68" s="1693"/>
      <c r="E68" s="1693"/>
      <c r="F68" s="1693"/>
    </row>
    <row r="69" spans="1:6" ht="15" customHeight="1" x14ac:dyDescent="0.2">
      <c r="A69" s="1693"/>
      <c r="B69" s="1693"/>
      <c r="C69" s="1693"/>
      <c r="D69" s="1693"/>
      <c r="E69" s="1693"/>
      <c r="F69" s="1693"/>
    </row>
    <row r="70" spans="1:6" ht="15" customHeight="1" x14ac:dyDescent="0.2">
      <c r="A70" s="1693"/>
      <c r="B70" s="1693"/>
      <c r="C70" s="1693"/>
      <c r="D70" s="1693"/>
      <c r="E70" s="1693"/>
      <c r="F70" s="1693"/>
    </row>
    <row r="71" spans="1:6" ht="15" customHeight="1" x14ac:dyDescent="0.2">
      <c r="A71" s="1693"/>
      <c r="B71" s="1693"/>
      <c r="C71" s="1693"/>
      <c r="D71" s="1693"/>
      <c r="E71" s="1693"/>
      <c r="F71" s="1693"/>
    </row>
    <row r="72" spans="1:6" ht="9.9499999999999993" customHeight="1" x14ac:dyDescent="0.2">
      <c r="A72" s="1693"/>
      <c r="B72" s="1693"/>
      <c r="C72" s="1693"/>
      <c r="D72" s="1693"/>
      <c r="E72" s="1693"/>
      <c r="F72" s="1693"/>
    </row>
    <row r="73" spans="1:6" ht="9.9499999999999993" customHeight="1" x14ac:dyDescent="0.2">
      <c r="A73" s="1693"/>
      <c r="B73" s="1693"/>
      <c r="C73" s="1693"/>
      <c r="D73" s="1693"/>
      <c r="E73" s="1693"/>
      <c r="F73" s="1693"/>
    </row>
    <row r="74" spans="1:6" ht="42.75" customHeight="1" x14ac:dyDescent="0.2">
      <c r="B74" s="1685" t="s">
        <v>264</v>
      </c>
      <c r="C74" s="1685"/>
      <c r="D74" s="1685"/>
      <c r="E74" s="1685"/>
    </row>
    <row r="75" spans="1:6" ht="15" customHeight="1" x14ac:dyDescent="0.2">
      <c r="A75" s="1502"/>
      <c r="B75" s="1502"/>
      <c r="C75" s="1502"/>
      <c r="D75" s="1502"/>
      <c r="E75" s="1502"/>
      <c r="F75" s="1502"/>
    </row>
    <row r="76" spans="1:6" ht="38.25" customHeight="1" x14ac:dyDescent="0.2">
      <c r="A76" s="1692" t="s">
        <v>271</v>
      </c>
      <c r="B76" s="1692"/>
      <c r="C76" s="1692"/>
      <c r="D76" s="1692"/>
      <c r="E76" s="1692"/>
      <c r="F76" s="1692"/>
    </row>
    <row r="77" spans="1:6" ht="45" x14ac:dyDescent="0.2">
      <c r="A77" s="1695" t="s">
        <v>464</v>
      </c>
      <c r="B77" s="1695"/>
      <c r="C77" s="1695"/>
      <c r="D77" s="1695"/>
      <c r="E77" s="1695"/>
      <c r="F77" s="1695"/>
    </row>
    <row r="78" spans="1:6" ht="25.5" x14ac:dyDescent="0.2">
      <c r="A78" s="1692" t="s">
        <v>400</v>
      </c>
      <c r="B78" s="1692"/>
      <c r="C78" s="1692"/>
      <c r="D78" s="1692"/>
      <c r="E78" s="1692"/>
      <c r="F78" s="1692"/>
    </row>
    <row r="79" spans="1:6" ht="15" customHeight="1" x14ac:dyDescent="0.2">
      <c r="A79" s="1502"/>
      <c r="B79" s="1502"/>
      <c r="C79" s="1502"/>
      <c r="D79" s="1502"/>
      <c r="E79" s="1502"/>
      <c r="F79" s="1502"/>
    </row>
    <row r="80" spans="1:6" ht="30" x14ac:dyDescent="0.2">
      <c r="A80" s="1696" t="e">
        <f>IF(#REF!=5,#REF!,IF(#REF!=5,#REF!,""))</f>
        <v>#REF!</v>
      </c>
      <c r="B80" s="1696"/>
      <c r="C80" s="1696"/>
      <c r="D80" s="1696"/>
      <c r="E80" s="1696"/>
      <c r="F80" s="1696"/>
    </row>
    <row r="81" spans="1:6" x14ac:dyDescent="0.2">
      <c r="A81" s="1502"/>
      <c r="B81" s="1502"/>
      <c r="C81" s="1502"/>
      <c r="D81" s="1502"/>
      <c r="E81" s="1502"/>
      <c r="F81" s="1502"/>
    </row>
    <row r="82" spans="1:6" ht="18.75" x14ac:dyDescent="0.2">
      <c r="A82" s="1691" t="s">
        <v>267</v>
      </c>
      <c r="B82" s="1691"/>
      <c r="C82" s="1691"/>
      <c r="D82" s="1691"/>
      <c r="E82" s="1691"/>
      <c r="F82" s="1691"/>
    </row>
    <row r="83" spans="1:6" ht="18.75" x14ac:dyDescent="0.2">
      <c r="A83" s="1691" t="s">
        <v>465</v>
      </c>
      <c r="B83" s="1691"/>
      <c r="C83" s="1691"/>
      <c r="D83" s="1691"/>
      <c r="E83" s="1691"/>
      <c r="F83" s="1691"/>
    </row>
    <row r="84" spans="1:6" x14ac:dyDescent="0.2">
      <c r="A84" s="1502"/>
      <c r="B84" s="1502"/>
      <c r="C84" s="1502"/>
      <c r="D84" s="1502"/>
      <c r="E84" s="1502"/>
      <c r="F84" s="1502"/>
    </row>
    <row r="85" spans="1:6" ht="25.5" x14ac:dyDescent="0.2">
      <c r="A85" s="1692" t="s">
        <v>268</v>
      </c>
      <c r="B85" s="1692"/>
      <c r="C85" s="1692"/>
      <c r="D85" s="1692"/>
      <c r="E85" s="1692"/>
      <c r="F85" s="1692"/>
    </row>
    <row r="86" spans="1:6" x14ac:dyDescent="0.2">
      <c r="A86" s="1502"/>
      <c r="B86" s="1502"/>
      <c r="C86" s="1502"/>
      <c r="D86" s="1502"/>
      <c r="E86" s="1502"/>
      <c r="F86" s="1502"/>
    </row>
    <row r="87" spans="1:6" x14ac:dyDescent="0.2">
      <c r="A87" s="1502"/>
      <c r="B87" s="1502"/>
      <c r="C87" s="1502"/>
      <c r="D87" s="1502"/>
      <c r="E87" s="1502"/>
      <c r="F87" s="1502"/>
    </row>
    <row r="88" spans="1:6" x14ac:dyDescent="0.2">
      <c r="A88" s="1502"/>
      <c r="B88" s="1502"/>
      <c r="C88" s="1502"/>
      <c r="D88" s="1502"/>
      <c r="E88" s="1502"/>
      <c r="F88" s="1502"/>
    </row>
    <row r="89" spans="1:6" x14ac:dyDescent="0.2">
      <c r="A89" s="1502"/>
      <c r="B89" s="1502"/>
      <c r="C89" s="1502"/>
      <c r="D89" s="1502"/>
      <c r="E89" s="1502"/>
      <c r="F89" s="1502"/>
    </row>
    <row r="90" spans="1:6" x14ac:dyDescent="0.2">
      <c r="A90" s="1502"/>
      <c r="B90" s="1502"/>
      <c r="C90" s="1502"/>
      <c r="D90" s="1502"/>
      <c r="E90" s="1502"/>
      <c r="F90" s="1502"/>
    </row>
    <row r="91" spans="1:6" x14ac:dyDescent="0.2">
      <c r="B91" s="128" t="s">
        <v>269</v>
      </c>
      <c r="C91" s="128"/>
      <c r="D91" s="128" t="s">
        <v>270</v>
      </c>
      <c r="E91" s="128"/>
    </row>
    <row r="92" spans="1:6" x14ac:dyDescent="0.2">
      <c r="A92" s="1502"/>
      <c r="B92" s="1502"/>
      <c r="C92" s="1502"/>
      <c r="D92" s="1502"/>
      <c r="E92" s="1502"/>
      <c r="F92" s="1502"/>
    </row>
    <row r="93" spans="1:6" ht="6.95" customHeight="1" x14ac:dyDescent="0.2">
      <c r="B93" s="1684"/>
      <c r="C93" s="1684"/>
      <c r="D93" s="1684"/>
      <c r="E93" s="1684"/>
    </row>
    <row r="94" spans="1:6" ht="6.95" customHeight="1" x14ac:dyDescent="0.2"/>
    <row r="95" spans="1:6" ht="15" customHeight="1" x14ac:dyDescent="0.2">
      <c r="B95" s="189"/>
      <c r="C95" s="189"/>
      <c r="D95" s="189"/>
      <c r="E95" s="189"/>
    </row>
    <row r="96" spans="1:6" ht="9.9499999999999993" customHeight="1" x14ac:dyDescent="0.2">
      <c r="A96" s="1502"/>
      <c r="B96" s="1502"/>
      <c r="C96" s="1502"/>
      <c r="D96" s="1502"/>
      <c r="E96" s="1502"/>
      <c r="F96" s="1502"/>
    </row>
    <row r="97" spans="1:6" ht="9.9499999999999993" customHeight="1" x14ac:dyDescent="0.2">
      <c r="A97" s="1502"/>
      <c r="B97" s="1502"/>
      <c r="C97" s="1502"/>
      <c r="D97" s="1502"/>
      <c r="E97" s="1502"/>
      <c r="F97" s="1502"/>
    </row>
    <row r="98" spans="1:6" ht="9.9499999999999993" customHeight="1" x14ac:dyDescent="0.2">
      <c r="B98" s="1694"/>
      <c r="C98" s="1694"/>
      <c r="D98" s="1694"/>
      <c r="E98" s="1694"/>
    </row>
    <row r="99" spans="1:6" ht="15" customHeight="1" x14ac:dyDescent="0.2">
      <c r="A99" s="1693"/>
      <c r="B99" s="1693"/>
      <c r="C99" s="1693"/>
      <c r="D99" s="1693"/>
      <c r="E99" s="1693"/>
      <c r="F99" s="1693"/>
    </row>
    <row r="100" spans="1:6" ht="15" customHeight="1" x14ac:dyDescent="0.2">
      <c r="A100" s="1693"/>
      <c r="B100" s="1693"/>
      <c r="C100" s="1693"/>
      <c r="D100" s="1693"/>
      <c r="E100" s="1693"/>
      <c r="F100" s="1693"/>
    </row>
    <row r="101" spans="1:6" ht="15" customHeight="1" x14ac:dyDescent="0.2">
      <c r="A101" s="1693"/>
      <c r="B101" s="1693"/>
      <c r="C101" s="1693"/>
      <c r="D101" s="1693"/>
      <c r="E101" s="1693"/>
      <c r="F101" s="1693"/>
    </row>
    <row r="102" spans="1:6" ht="15" customHeight="1" x14ac:dyDescent="0.2">
      <c r="A102" s="1693"/>
      <c r="B102" s="1693"/>
      <c r="C102" s="1693"/>
      <c r="D102" s="1693"/>
      <c r="E102" s="1693"/>
      <c r="F102" s="1693"/>
    </row>
    <row r="103" spans="1:6" ht="15" customHeight="1" x14ac:dyDescent="0.2">
      <c r="A103" s="1693"/>
      <c r="B103" s="1693"/>
      <c r="C103" s="1693"/>
      <c r="D103" s="1693"/>
      <c r="E103" s="1693"/>
      <c r="F103" s="1693"/>
    </row>
    <row r="104" spans="1:6" ht="15" customHeight="1" x14ac:dyDescent="0.2">
      <c r="A104" s="1693"/>
      <c r="B104" s="1693"/>
      <c r="C104" s="1693"/>
      <c r="D104" s="1693"/>
      <c r="E104" s="1693"/>
      <c r="F104" s="1693"/>
    </row>
    <row r="105" spans="1:6" ht="15" customHeight="1" x14ac:dyDescent="0.2">
      <c r="A105" s="1693"/>
      <c r="B105" s="1693"/>
      <c r="C105" s="1693"/>
      <c r="D105" s="1693"/>
      <c r="E105" s="1693"/>
      <c r="F105" s="1693"/>
    </row>
    <row r="106" spans="1:6" ht="15" customHeight="1" x14ac:dyDescent="0.2">
      <c r="A106" s="1693"/>
      <c r="B106" s="1693"/>
      <c r="C106" s="1693"/>
      <c r="D106" s="1693"/>
      <c r="E106" s="1693"/>
      <c r="F106" s="1693"/>
    </row>
    <row r="107" spans="1:6" ht="15" customHeight="1" x14ac:dyDescent="0.2">
      <c r="A107" s="1693"/>
      <c r="B107" s="1693"/>
      <c r="C107" s="1693"/>
      <c r="D107" s="1693"/>
      <c r="E107" s="1693"/>
      <c r="F107" s="1693"/>
    </row>
    <row r="108" spans="1:6" ht="15" customHeight="1" x14ac:dyDescent="0.2">
      <c r="A108" s="1693"/>
      <c r="B108" s="1693"/>
      <c r="C108" s="1693"/>
      <c r="D108" s="1693"/>
      <c r="E108" s="1693"/>
      <c r="F108" s="1693"/>
    </row>
    <row r="109" spans="1:6" ht="15" customHeight="1" x14ac:dyDescent="0.2">
      <c r="A109" s="1693"/>
      <c r="B109" s="1693"/>
      <c r="C109" s="1693"/>
      <c r="D109" s="1693"/>
      <c r="E109" s="1693"/>
      <c r="F109" s="1693"/>
    </row>
    <row r="110" spans="1:6" ht="15" customHeight="1" x14ac:dyDescent="0.2">
      <c r="A110" s="1693"/>
      <c r="B110" s="1693"/>
      <c r="C110" s="1693"/>
      <c r="D110" s="1693"/>
      <c r="E110" s="1693"/>
      <c r="F110" s="1693"/>
    </row>
    <row r="111" spans="1:6" ht="15" customHeight="1" x14ac:dyDescent="0.2">
      <c r="A111" s="1693"/>
      <c r="B111" s="1693"/>
      <c r="C111" s="1693"/>
      <c r="D111" s="1693"/>
      <c r="E111" s="1693"/>
      <c r="F111" s="1693"/>
    </row>
    <row r="112" spans="1:6" ht="15" customHeight="1" x14ac:dyDescent="0.2">
      <c r="A112" s="1693"/>
      <c r="B112" s="1693"/>
      <c r="C112" s="1693"/>
      <c r="D112" s="1693"/>
      <c r="E112" s="1693"/>
      <c r="F112" s="1693"/>
    </row>
    <row r="113" spans="1:6" ht="15" customHeight="1" x14ac:dyDescent="0.2">
      <c r="A113" s="1693"/>
      <c r="B113" s="1693"/>
      <c r="C113" s="1693"/>
      <c r="D113" s="1693"/>
      <c r="E113" s="1693"/>
      <c r="F113" s="1693"/>
    </row>
    <row r="114" spans="1:6" ht="15" customHeight="1" x14ac:dyDescent="0.2">
      <c r="A114" s="1693"/>
      <c r="B114" s="1693"/>
      <c r="C114" s="1693"/>
      <c r="D114" s="1693"/>
      <c r="E114" s="1693"/>
      <c r="F114" s="1693"/>
    </row>
    <row r="115" spans="1:6" ht="15" customHeight="1" x14ac:dyDescent="0.2">
      <c r="A115" s="1693"/>
      <c r="B115" s="1693"/>
      <c r="C115" s="1693"/>
      <c r="D115" s="1693"/>
      <c r="E115" s="1693"/>
      <c r="F115" s="1693"/>
    </row>
    <row r="116" spans="1:6" ht="15" customHeight="1" x14ac:dyDescent="0.2">
      <c r="A116" s="1693"/>
      <c r="B116" s="1693"/>
      <c r="C116" s="1693"/>
      <c r="D116" s="1693"/>
      <c r="E116" s="1693"/>
      <c r="F116" s="1693"/>
    </row>
    <row r="117" spans="1:6" ht="15" customHeight="1" x14ac:dyDescent="0.2">
      <c r="A117" s="1693"/>
      <c r="B117" s="1693"/>
      <c r="C117" s="1693"/>
      <c r="D117" s="1693"/>
      <c r="E117" s="1693"/>
      <c r="F117" s="1693"/>
    </row>
    <row r="118" spans="1:6" ht="15" customHeight="1" x14ac:dyDescent="0.2">
      <c r="A118" s="1693"/>
      <c r="B118" s="1693"/>
      <c r="C118" s="1693"/>
      <c r="D118" s="1693"/>
      <c r="E118" s="1693"/>
      <c r="F118" s="1693"/>
    </row>
    <row r="119" spans="1:6" ht="15" customHeight="1" x14ac:dyDescent="0.2">
      <c r="A119" s="1693"/>
      <c r="B119" s="1693"/>
      <c r="C119" s="1693"/>
      <c r="D119" s="1693"/>
      <c r="E119" s="1693"/>
      <c r="F119" s="1693"/>
    </row>
    <row r="120" spans="1:6" ht="9.9499999999999993" customHeight="1" x14ac:dyDescent="0.2">
      <c r="A120" s="1693"/>
      <c r="B120" s="1693"/>
      <c r="C120" s="1693"/>
      <c r="D120" s="1693"/>
      <c r="E120" s="1693"/>
      <c r="F120" s="1693"/>
    </row>
    <row r="121" spans="1:6" ht="9.9499999999999993" customHeight="1" x14ac:dyDescent="0.2">
      <c r="A121" s="1693"/>
      <c r="B121" s="1693"/>
      <c r="C121" s="1693"/>
      <c r="D121" s="1693"/>
      <c r="E121" s="1693"/>
      <c r="F121" s="1693"/>
    </row>
    <row r="122" spans="1:6" ht="42.75" customHeight="1" x14ac:dyDescent="0.2">
      <c r="B122" s="1685" t="s">
        <v>264</v>
      </c>
      <c r="C122" s="1685"/>
      <c r="D122" s="1685"/>
      <c r="E122" s="1685"/>
    </row>
    <row r="123" spans="1:6" ht="15" customHeight="1" x14ac:dyDescent="0.2">
      <c r="A123" s="1502"/>
      <c r="B123" s="1502"/>
      <c r="C123" s="1502"/>
      <c r="D123" s="1502"/>
      <c r="E123" s="1502"/>
      <c r="F123" s="1502"/>
    </row>
    <row r="124" spans="1:6" ht="38.25" customHeight="1" x14ac:dyDescent="0.2">
      <c r="A124" s="1692" t="s">
        <v>399</v>
      </c>
      <c r="B124" s="1692"/>
      <c r="C124" s="1692"/>
      <c r="D124" s="1692"/>
      <c r="E124" s="1692"/>
      <c r="F124" s="1692"/>
    </row>
    <row r="125" spans="1:6" ht="45" x14ac:dyDescent="0.2">
      <c r="A125" s="1695" t="s">
        <v>464</v>
      </c>
      <c r="B125" s="1695"/>
      <c r="C125" s="1695"/>
      <c r="D125" s="1695"/>
      <c r="E125" s="1695"/>
      <c r="F125" s="1695"/>
    </row>
    <row r="126" spans="1:6" ht="25.5" x14ac:dyDescent="0.2">
      <c r="A126" s="1692" t="s">
        <v>401</v>
      </c>
      <c r="B126" s="1692"/>
      <c r="C126" s="1692"/>
      <c r="D126" s="1692"/>
      <c r="E126" s="1692"/>
      <c r="F126" s="1692"/>
    </row>
    <row r="127" spans="1:6" ht="15" customHeight="1" x14ac:dyDescent="0.2">
      <c r="A127" s="1502"/>
      <c r="B127" s="1502"/>
      <c r="C127" s="1502"/>
      <c r="D127" s="1502"/>
      <c r="E127" s="1502"/>
      <c r="F127" s="1502"/>
    </row>
    <row r="128" spans="1:6" ht="30" x14ac:dyDescent="0.2">
      <c r="A128" s="1696" t="e">
        <f>IF(#REF!=5,#REF!,IF(#REF!=5,#REF!,""))</f>
        <v>#REF!</v>
      </c>
      <c r="B128" s="1696"/>
      <c r="C128" s="1696"/>
      <c r="D128" s="1696"/>
      <c r="E128" s="1696"/>
      <c r="F128" s="1696"/>
    </row>
    <row r="129" spans="1:6" x14ac:dyDescent="0.2">
      <c r="A129" s="1502"/>
      <c r="B129" s="1502"/>
      <c r="C129" s="1502"/>
      <c r="D129" s="1502"/>
      <c r="E129" s="1502"/>
      <c r="F129" s="1502"/>
    </row>
    <row r="130" spans="1:6" ht="18.75" x14ac:dyDescent="0.2">
      <c r="A130" s="1691" t="s">
        <v>267</v>
      </c>
      <c r="B130" s="1691"/>
      <c r="C130" s="1691"/>
      <c r="D130" s="1691"/>
      <c r="E130" s="1691"/>
      <c r="F130" s="1691"/>
    </row>
    <row r="131" spans="1:6" ht="18.75" x14ac:dyDescent="0.2">
      <c r="A131" s="1691" t="s">
        <v>466</v>
      </c>
      <c r="B131" s="1691"/>
      <c r="C131" s="1691"/>
      <c r="D131" s="1691"/>
      <c r="E131" s="1691"/>
      <c r="F131" s="1691"/>
    </row>
    <row r="132" spans="1:6" x14ac:dyDescent="0.2">
      <c r="A132" s="1502"/>
      <c r="B132" s="1502"/>
      <c r="C132" s="1502"/>
      <c r="D132" s="1502"/>
      <c r="E132" s="1502"/>
      <c r="F132" s="1502"/>
    </row>
    <row r="133" spans="1:6" ht="25.5" x14ac:dyDescent="0.2">
      <c r="A133" s="1692" t="s">
        <v>268</v>
      </c>
      <c r="B133" s="1692"/>
      <c r="C133" s="1692"/>
      <c r="D133" s="1692"/>
      <c r="E133" s="1692"/>
      <c r="F133" s="1692"/>
    </row>
    <row r="134" spans="1:6" x14ac:dyDescent="0.2">
      <c r="A134" s="1502"/>
      <c r="B134" s="1502"/>
      <c r="C134" s="1502"/>
      <c r="D134" s="1502"/>
      <c r="E134" s="1502"/>
      <c r="F134" s="1502"/>
    </row>
    <row r="135" spans="1:6" x14ac:dyDescent="0.2">
      <c r="A135" s="1502"/>
      <c r="B135" s="1502"/>
      <c r="C135" s="1502"/>
      <c r="D135" s="1502"/>
      <c r="E135" s="1502"/>
      <c r="F135" s="1502"/>
    </row>
    <row r="136" spans="1:6" x14ac:dyDescent="0.2">
      <c r="A136" s="1502"/>
      <c r="B136" s="1502"/>
      <c r="C136" s="1502"/>
      <c r="D136" s="1502"/>
      <c r="E136" s="1502"/>
      <c r="F136" s="1502"/>
    </row>
    <row r="137" spans="1:6" x14ac:dyDescent="0.2">
      <c r="A137" s="1502"/>
      <c r="B137" s="1502"/>
      <c r="C137" s="1502"/>
      <c r="D137" s="1502"/>
      <c r="E137" s="1502"/>
      <c r="F137" s="1502"/>
    </row>
    <row r="138" spans="1:6" x14ac:dyDescent="0.2">
      <c r="A138" s="1502"/>
      <c r="B138" s="1502"/>
      <c r="C138" s="1502"/>
      <c r="D138" s="1502"/>
      <c r="E138" s="1502"/>
      <c r="F138" s="1502"/>
    </row>
    <row r="139" spans="1:6" x14ac:dyDescent="0.2">
      <c r="B139" s="128" t="s">
        <v>269</v>
      </c>
      <c r="C139" s="128"/>
      <c r="D139" s="128" t="s">
        <v>270</v>
      </c>
      <c r="E139" s="128"/>
    </row>
    <row r="140" spans="1:6" x14ac:dyDescent="0.2">
      <c r="A140" s="1502"/>
      <c r="B140" s="1502"/>
      <c r="C140" s="1502"/>
      <c r="D140" s="1502"/>
      <c r="E140" s="1502"/>
      <c r="F140" s="1502"/>
    </row>
    <row r="141" spans="1:6" ht="6.95" customHeight="1" x14ac:dyDescent="0.2">
      <c r="B141" s="1684"/>
      <c r="C141" s="1684"/>
      <c r="D141" s="1684"/>
      <c r="E141" s="1684"/>
    </row>
    <row r="142" spans="1:6" ht="6.95" customHeight="1" x14ac:dyDescent="0.2"/>
    <row r="143" spans="1:6" ht="15" customHeight="1" x14ac:dyDescent="0.2">
      <c r="B143" s="189"/>
      <c r="C143" s="189"/>
      <c r="D143" s="189"/>
      <c r="E143" s="189"/>
    </row>
    <row r="144" spans="1:6" ht="9.9499999999999993" customHeight="1" x14ac:dyDescent="0.2">
      <c r="A144" s="1502"/>
      <c r="B144" s="1502"/>
      <c r="C144" s="1502"/>
      <c r="D144" s="1502"/>
      <c r="E144" s="1502"/>
      <c r="F144" s="1502"/>
    </row>
    <row r="145" spans="1:6" ht="9.9499999999999993" customHeight="1" x14ac:dyDescent="0.2">
      <c r="A145" s="1502"/>
      <c r="B145" s="1502"/>
      <c r="C145" s="1502"/>
      <c r="D145" s="1502"/>
      <c r="E145" s="1502"/>
      <c r="F145" s="1502"/>
    </row>
    <row r="146" spans="1:6" ht="9.9499999999999993" customHeight="1" x14ac:dyDescent="0.2">
      <c r="B146" s="1684"/>
      <c r="C146" s="1684"/>
      <c r="D146" s="1684"/>
      <c r="E146" s="1684"/>
    </row>
    <row r="147" spans="1:6" ht="15" customHeight="1" x14ac:dyDescent="0.2">
      <c r="A147" s="1693"/>
      <c r="B147" s="1693"/>
      <c r="C147" s="1693"/>
      <c r="D147" s="1693"/>
      <c r="E147" s="1693"/>
      <c r="F147" s="1693"/>
    </row>
    <row r="148" spans="1:6" ht="15" customHeight="1" x14ac:dyDescent="0.2">
      <c r="A148" s="1693"/>
      <c r="B148" s="1693"/>
      <c r="C148" s="1693"/>
      <c r="D148" s="1693"/>
      <c r="E148" s="1693"/>
      <c r="F148" s="1693"/>
    </row>
    <row r="149" spans="1:6" ht="15" customHeight="1" x14ac:dyDescent="0.2">
      <c r="A149" s="1693"/>
      <c r="B149" s="1693"/>
      <c r="C149" s="1693"/>
      <c r="D149" s="1693"/>
      <c r="E149" s="1693"/>
      <c r="F149" s="1693"/>
    </row>
    <row r="150" spans="1:6" ht="15" customHeight="1" x14ac:dyDescent="0.2">
      <c r="A150" s="1693"/>
      <c r="B150" s="1693"/>
      <c r="C150" s="1693"/>
      <c r="D150" s="1693"/>
      <c r="E150" s="1693"/>
      <c r="F150" s="1693"/>
    </row>
    <row r="151" spans="1:6" ht="15" customHeight="1" x14ac:dyDescent="0.2">
      <c r="A151" s="1693"/>
      <c r="B151" s="1693"/>
      <c r="C151" s="1693"/>
      <c r="D151" s="1693"/>
      <c r="E151" s="1693"/>
      <c r="F151" s="1693"/>
    </row>
    <row r="152" spans="1:6" ht="15" customHeight="1" x14ac:dyDescent="0.2">
      <c r="A152" s="1693"/>
      <c r="B152" s="1693"/>
      <c r="C152" s="1693"/>
      <c r="D152" s="1693"/>
      <c r="E152" s="1693"/>
      <c r="F152" s="1693"/>
    </row>
    <row r="153" spans="1:6" ht="15" customHeight="1" x14ac:dyDescent="0.2">
      <c r="A153" s="1693"/>
      <c r="B153" s="1693"/>
      <c r="C153" s="1693"/>
      <c r="D153" s="1693"/>
      <c r="E153" s="1693"/>
      <c r="F153" s="1693"/>
    </row>
    <row r="154" spans="1:6" ht="15" customHeight="1" x14ac:dyDescent="0.2">
      <c r="A154" s="1693"/>
      <c r="B154" s="1693"/>
      <c r="C154" s="1693"/>
      <c r="D154" s="1693"/>
      <c r="E154" s="1693"/>
      <c r="F154" s="1693"/>
    </row>
    <row r="155" spans="1:6" ht="15" customHeight="1" x14ac:dyDescent="0.2">
      <c r="A155" s="1693"/>
      <c r="B155" s="1693"/>
      <c r="C155" s="1693"/>
      <c r="D155" s="1693"/>
      <c r="E155" s="1693"/>
      <c r="F155" s="1693"/>
    </row>
    <row r="156" spans="1:6" ht="15" customHeight="1" x14ac:dyDescent="0.2">
      <c r="A156" s="1693"/>
      <c r="B156" s="1693"/>
      <c r="C156" s="1693"/>
      <c r="D156" s="1693"/>
      <c r="E156" s="1693"/>
      <c r="F156" s="1693"/>
    </row>
    <row r="157" spans="1:6" ht="15" customHeight="1" x14ac:dyDescent="0.2">
      <c r="A157" s="1693"/>
      <c r="B157" s="1693"/>
      <c r="C157" s="1693"/>
      <c r="D157" s="1693"/>
      <c r="E157" s="1693"/>
      <c r="F157" s="1693"/>
    </row>
    <row r="158" spans="1:6" ht="15" customHeight="1" x14ac:dyDescent="0.2">
      <c r="A158" s="1693"/>
      <c r="B158" s="1693"/>
      <c r="C158" s="1693"/>
      <c r="D158" s="1693"/>
      <c r="E158" s="1693"/>
      <c r="F158" s="1693"/>
    </row>
    <row r="159" spans="1:6" ht="15" customHeight="1" x14ac:dyDescent="0.2">
      <c r="A159" s="1693"/>
      <c r="B159" s="1693"/>
      <c r="C159" s="1693"/>
      <c r="D159" s="1693"/>
      <c r="E159" s="1693"/>
      <c r="F159" s="1693"/>
    </row>
    <row r="160" spans="1:6" ht="15" customHeight="1" x14ac:dyDescent="0.2">
      <c r="A160" s="1693"/>
      <c r="B160" s="1693"/>
      <c r="C160" s="1693"/>
      <c r="D160" s="1693"/>
      <c r="E160" s="1693"/>
      <c r="F160" s="1693"/>
    </row>
    <row r="161" spans="1:6" ht="15" customHeight="1" x14ac:dyDescent="0.2">
      <c r="A161" s="1693"/>
      <c r="B161" s="1693"/>
      <c r="C161" s="1693"/>
      <c r="D161" s="1693"/>
      <c r="E161" s="1693"/>
      <c r="F161" s="1693"/>
    </row>
    <row r="162" spans="1:6" ht="15" customHeight="1" x14ac:dyDescent="0.2">
      <c r="A162" s="1693"/>
      <c r="B162" s="1693"/>
      <c r="C162" s="1693"/>
      <c r="D162" s="1693"/>
      <c r="E162" s="1693"/>
      <c r="F162" s="1693"/>
    </row>
    <row r="163" spans="1:6" ht="15" customHeight="1" x14ac:dyDescent="0.2">
      <c r="A163" s="1693"/>
      <c r="B163" s="1693"/>
      <c r="C163" s="1693"/>
      <c r="D163" s="1693"/>
      <c r="E163" s="1693"/>
      <c r="F163" s="1693"/>
    </row>
    <row r="164" spans="1:6" ht="15" customHeight="1" x14ac:dyDescent="0.2">
      <c r="A164" s="1693"/>
      <c r="B164" s="1693"/>
      <c r="C164" s="1693"/>
      <c r="D164" s="1693"/>
      <c r="E164" s="1693"/>
      <c r="F164" s="1693"/>
    </row>
    <row r="165" spans="1:6" ht="15" customHeight="1" x14ac:dyDescent="0.2">
      <c r="A165" s="1693"/>
      <c r="B165" s="1693"/>
      <c r="C165" s="1693"/>
      <c r="D165" s="1693"/>
      <c r="E165" s="1693"/>
      <c r="F165" s="1693"/>
    </row>
    <row r="166" spans="1:6" ht="15" customHeight="1" x14ac:dyDescent="0.2">
      <c r="A166" s="1693"/>
      <c r="B166" s="1693"/>
      <c r="C166" s="1693"/>
      <c r="D166" s="1693"/>
      <c r="E166" s="1693"/>
      <c r="F166" s="1693"/>
    </row>
    <row r="167" spans="1:6" ht="15" customHeight="1" x14ac:dyDescent="0.2">
      <c r="A167" s="1693"/>
      <c r="B167" s="1693"/>
      <c r="C167" s="1693"/>
      <c r="D167" s="1693"/>
      <c r="E167" s="1693"/>
      <c r="F167" s="1693"/>
    </row>
    <row r="168" spans="1:6" ht="9.9499999999999993" customHeight="1" x14ac:dyDescent="0.2">
      <c r="A168" s="1693"/>
      <c r="B168" s="1693"/>
      <c r="C168" s="1693"/>
      <c r="D168" s="1693"/>
      <c r="E168" s="1693"/>
      <c r="F168" s="1693"/>
    </row>
    <row r="169" spans="1:6" ht="9.9499999999999993" customHeight="1" x14ac:dyDescent="0.2">
      <c r="A169" s="1693"/>
      <c r="B169" s="1693"/>
      <c r="C169" s="1693"/>
      <c r="D169" s="1693"/>
      <c r="E169" s="1693"/>
      <c r="F169" s="1693"/>
    </row>
    <row r="170" spans="1:6" ht="42.75" customHeight="1" x14ac:dyDescent="0.2">
      <c r="B170" s="1685" t="s">
        <v>264</v>
      </c>
      <c r="C170" s="1685"/>
      <c r="D170" s="1685"/>
      <c r="E170" s="1685"/>
    </row>
    <row r="171" spans="1:6" ht="15" customHeight="1" x14ac:dyDescent="0.2">
      <c r="A171" s="1502"/>
      <c r="B171" s="1502"/>
      <c r="C171" s="1502"/>
      <c r="D171" s="1502"/>
      <c r="E171" s="1502"/>
      <c r="F171" s="1502"/>
    </row>
    <row r="172" spans="1:6" ht="38.25" customHeight="1" x14ac:dyDescent="0.2">
      <c r="A172" s="1692" t="s">
        <v>271</v>
      </c>
      <c r="B172" s="1692"/>
      <c r="C172" s="1692"/>
      <c r="D172" s="1692"/>
      <c r="E172" s="1692"/>
      <c r="F172" s="1692"/>
    </row>
    <row r="173" spans="1:6" ht="45" x14ac:dyDescent="0.2">
      <c r="A173" s="1695" t="s">
        <v>464</v>
      </c>
      <c r="B173" s="1695"/>
      <c r="C173" s="1695"/>
      <c r="D173" s="1695"/>
      <c r="E173" s="1695"/>
      <c r="F173" s="1695"/>
    </row>
    <row r="174" spans="1:6" ht="25.5" x14ac:dyDescent="0.2">
      <c r="A174" s="1692" t="s">
        <v>401</v>
      </c>
      <c r="B174" s="1692"/>
      <c r="C174" s="1692"/>
      <c r="D174" s="1692"/>
      <c r="E174" s="1692"/>
      <c r="F174" s="1692"/>
    </row>
    <row r="175" spans="1:6" ht="15" customHeight="1" x14ac:dyDescent="0.2">
      <c r="A175" s="1502"/>
      <c r="B175" s="1502"/>
      <c r="C175" s="1502"/>
      <c r="D175" s="1502"/>
      <c r="E175" s="1502"/>
      <c r="F175" s="1502"/>
    </row>
    <row r="176" spans="1:6" ht="30" x14ac:dyDescent="0.2">
      <c r="A176" s="1696" t="e">
        <f>IF(#REF!=5,#REF!,IF(#REF!=5,#REF!,""))</f>
        <v>#REF!</v>
      </c>
      <c r="B176" s="1696"/>
      <c r="C176" s="1696"/>
      <c r="D176" s="1696"/>
      <c r="E176" s="1696"/>
      <c r="F176" s="1696"/>
    </row>
    <row r="177" spans="1:6" x14ac:dyDescent="0.2">
      <c r="A177" s="1502"/>
      <c r="B177" s="1502"/>
      <c r="C177" s="1502"/>
      <c r="D177" s="1502"/>
      <c r="E177" s="1502"/>
      <c r="F177" s="1502"/>
    </row>
    <row r="178" spans="1:6" ht="18.75" x14ac:dyDescent="0.2">
      <c r="A178" s="1691" t="s">
        <v>267</v>
      </c>
      <c r="B178" s="1691"/>
      <c r="C178" s="1691"/>
      <c r="D178" s="1691"/>
      <c r="E178" s="1691"/>
      <c r="F178" s="1691"/>
    </row>
    <row r="179" spans="1:6" ht="18.75" x14ac:dyDescent="0.2">
      <c r="A179" s="1691" t="s">
        <v>466</v>
      </c>
      <c r="B179" s="1691"/>
      <c r="C179" s="1691"/>
      <c r="D179" s="1691"/>
      <c r="E179" s="1691"/>
      <c r="F179" s="1691"/>
    </row>
    <row r="180" spans="1:6" x14ac:dyDescent="0.2">
      <c r="A180" s="1502"/>
      <c r="B180" s="1502"/>
      <c r="C180" s="1502"/>
      <c r="D180" s="1502"/>
      <c r="E180" s="1502"/>
      <c r="F180" s="1502"/>
    </row>
    <row r="181" spans="1:6" ht="25.5" x14ac:dyDescent="0.2">
      <c r="A181" s="1692" t="s">
        <v>268</v>
      </c>
      <c r="B181" s="1692"/>
      <c r="C181" s="1692"/>
      <c r="D181" s="1692"/>
      <c r="E181" s="1692"/>
      <c r="F181" s="1692"/>
    </row>
    <row r="182" spans="1:6" x14ac:dyDescent="0.2">
      <c r="A182" s="1502"/>
      <c r="B182" s="1502"/>
      <c r="C182" s="1502"/>
      <c r="D182" s="1502"/>
      <c r="E182" s="1502"/>
      <c r="F182" s="1502"/>
    </row>
    <row r="183" spans="1:6" x14ac:dyDescent="0.2">
      <c r="A183" s="1502"/>
      <c r="B183" s="1502"/>
      <c r="C183" s="1502"/>
      <c r="D183" s="1502"/>
      <c r="E183" s="1502"/>
      <c r="F183" s="1502"/>
    </row>
    <row r="184" spans="1:6" x14ac:dyDescent="0.2">
      <c r="A184" s="1502"/>
      <c r="B184" s="1502"/>
      <c r="C184" s="1502"/>
      <c r="D184" s="1502"/>
      <c r="E184" s="1502"/>
      <c r="F184" s="1502"/>
    </row>
    <row r="185" spans="1:6" x14ac:dyDescent="0.2">
      <c r="A185" s="1502"/>
      <c r="B185" s="1502"/>
      <c r="C185" s="1502"/>
      <c r="D185" s="1502"/>
      <c r="E185" s="1502"/>
      <c r="F185" s="1502"/>
    </row>
    <row r="186" spans="1:6" x14ac:dyDescent="0.2">
      <c r="A186" s="1502"/>
      <c r="B186" s="1502"/>
      <c r="C186" s="1502"/>
      <c r="D186" s="1502"/>
      <c r="E186" s="1502"/>
      <c r="F186" s="1502"/>
    </row>
    <row r="187" spans="1:6" x14ac:dyDescent="0.2">
      <c r="B187" s="128" t="s">
        <v>269</v>
      </c>
      <c r="C187" s="128"/>
      <c r="D187" s="128" t="s">
        <v>270</v>
      </c>
      <c r="E187" s="128"/>
    </row>
    <row r="188" spans="1:6" x14ac:dyDescent="0.2">
      <c r="A188" s="1502"/>
      <c r="B188" s="1502"/>
      <c r="C188" s="1502"/>
      <c r="D188" s="1502"/>
      <c r="E188" s="1502"/>
      <c r="F188" s="1502"/>
    </row>
    <row r="189" spans="1:6" ht="6.95" customHeight="1" x14ac:dyDescent="0.2">
      <c r="B189" s="1684"/>
      <c r="C189" s="1684"/>
      <c r="D189" s="1684"/>
      <c r="E189" s="1684"/>
    </row>
    <row r="190" spans="1:6" ht="6.95" customHeight="1" x14ac:dyDescent="0.2"/>
    <row r="191" spans="1:6" ht="15" customHeight="1" x14ac:dyDescent="0.2">
      <c r="B191" s="189"/>
      <c r="C191" s="189"/>
      <c r="D191" s="189"/>
      <c r="E191" s="189"/>
    </row>
    <row r="192" spans="1:6" ht="9.9499999999999993" customHeight="1" x14ac:dyDescent="0.2">
      <c r="A192" s="1502"/>
      <c r="B192" s="1502"/>
      <c r="C192" s="1502"/>
      <c r="D192" s="1502"/>
      <c r="E192" s="1502"/>
      <c r="F192" s="1502"/>
    </row>
  </sheetData>
  <mergeCells count="92">
    <mergeCell ref="A34:F34"/>
    <mergeCell ref="A1:F1"/>
    <mergeCell ref="B2:E2"/>
    <mergeCell ref="A3:F25"/>
    <mergeCell ref="B26:E26"/>
    <mergeCell ref="A27:F27"/>
    <mergeCell ref="A28:F28"/>
    <mergeCell ref="A29:F29"/>
    <mergeCell ref="A30:F30"/>
    <mergeCell ref="A31:F31"/>
    <mergeCell ref="A32:F32"/>
    <mergeCell ref="A33:F33"/>
    <mergeCell ref="A49:F49"/>
    <mergeCell ref="A35:F35"/>
    <mergeCell ref="A36:F36"/>
    <mergeCell ref="A37:F37"/>
    <mergeCell ref="A38:F38"/>
    <mergeCell ref="A39:F39"/>
    <mergeCell ref="A40:F40"/>
    <mergeCell ref="A41:F41"/>
    <mergeCell ref="A42:F42"/>
    <mergeCell ref="A44:F44"/>
    <mergeCell ref="B45:E45"/>
    <mergeCell ref="A48:F48"/>
    <mergeCell ref="A83:F83"/>
    <mergeCell ref="B50:E50"/>
    <mergeCell ref="A51:F73"/>
    <mergeCell ref="B74:E74"/>
    <mergeCell ref="A75:F75"/>
    <mergeCell ref="A76:F76"/>
    <mergeCell ref="A77:F77"/>
    <mergeCell ref="A78:F78"/>
    <mergeCell ref="A79:F79"/>
    <mergeCell ref="A80:F80"/>
    <mergeCell ref="A81:F81"/>
    <mergeCell ref="A82:F82"/>
    <mergeCell ref="B98:E98"/>
    <mergeCell ref="A84:F84"/>
    <mergeCell ref="A85:F85"/>
    <mergeCell ref="A86:F86"/>
    <mergeCell ref="A87:F87"/>
    <mergeCell ref="A88:F88"/>
    <mergeCell ref="A89:F89"/>
    <mergeCell ref="A90:F90"/>
    <mergeCell ref="A92:F92"/>
    <mergeCell ref="B93:E93"/>
    <mergeCell ref="A96:F96"/>
    <mergeCell ref="A97:F97"/>
    <mergeCell ref="A132:F132"/>
    <mergeCell ref="A99:F121"/>
    <mergeCell ref="B122:E122"/>
    <mergeCell ref="A123:F123"/>
    <mergeCell ref="A124:F124"/>
    <mergeCell ref="A125:F125"/>
    <mergeCell ref="A126:F126"/>
    <mergeCell ref="A127:F127"/>
    <mergeCell ref="A128:F128"/>
    <mergeCell ref="A129:F129"/>
    <mergeCell ref="A130:F130"/>
    <mergeCell ref="A131:F131"/>
    <mergeCell ref="A147:F169"/>
    <mergeCell ref="A133:F133"/>
    <mergeCell ref="A134:F134"/>
    <mergeCell ref="A135:F135"/>
    <mergeCell ref="A136:F136"/>
    <mergeCell ref="A137:F137"/>
    <mergeCell ref="A138:F138"/>
    <mergeCell ref="A140:F140"/>
    <mergeCell ref="B141:E141"/>
    <mergeCell ref="A144:F144"/>
    <mergeCell ref="A145:F145"/>
    <mergeCell ref="B146:E146"/>
    <mergeCell ref="A181:F181"/>
    <mergeCell ref="B170:E170"/>
    <mergeCell ref="A171:F171"/>
    <mergeCell ref="A172:F172"/>
    <mergeCell ref="A173:F173"/>
    <mergeCell ref="A174:F174"/>
    <mergeCell ref="A175:F175"/>
    <mergeCell ref="A176:F176"/>
    <mergeCell ref="A177:F177"/>
    <mergeCell ref="A178:F178"/>
    <mergeCell ref="A179:F179"/>
    <mergeCell ref="A180:F180"/>
    <mergeCell ref="B189:E189"/>
    <mergeCell ref="A192:F192"/>
    <mergeCell ref="A182:F182"/>
    <mergeCell ref="A183:F183"/>
    <mergeCell ref="A184:F184"/>
    <mergeCell ref="A185:F185"/>
    <mergeCell ref="A186:F186"/>
    <mergeCell ref="A188:F188"/>
  </mergeCells>
  <printOptions horizontalCentered="1"/>
  <pageMargins left="0.27559055118110237" right="0.27559055118110237" top="0.35433070866141736" bottom="0.35433070866141736" header="0" footer="0"/>
  <pageSetup paperSize="9" orientation="portrait" verticalDpi="0" r:id="rId1"/>
  <rowBreaks count="3" manualBreakCount="3">
    <brk id="48" max="16383" man="1"/>
    <brk id="96" max="16383" man="1"/>
    <brk id="144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21"/>
  <dimension ref="A1:D44"/>
  <sheetViews>
    <sheetView workbookViewId="0">
      <selection activeCell="E36" sqref="E36"/>
    </sheetView>
  </sheetViews>
  <sheetFormatPr baseColWidth="10" defaultRowHeight="12.75" x14ac:dyDescent="0.2"/>
  <cols>
    <col min="1" max="1" width="20.6640625" customWidth="1"/>
    <col min="2" max="2" width="37.83203125" customWidth="1"/>
    <col min="3" max="3" width="20.6640625" customWidth="1"/>
  </cols>
  <sheetData>
    <row r="1" spans="1:3" ht="19.5" thickTop="1" x14ac:dyDescent="0.2">
      <c r="A1" s="145"/>
      <c r="B1" s="146" t="s">
        <v>467</v>
      </c>
      <c r="C1" s="147"/>
    </row>
    <row r="2" spans="1:3" x14ac:dyDescent="0.2">
      <c r="A2" s="148"/>
      <c r="B2" s="149"/>
      <c r="C2" s="150"/>
    </row>
    <row r="3" spans="1:3" ht="18.75" x14ac:dyDescent="0.2">
      <c r="A3" s="148"/>
      <c r="B3" s="151" t="s">
        <v>12</v>
      </c>
      <c r="C3" s="150"/>
    </row>
    <row r="4" spans="1:3" x14ac:dyDescent="0.2">
      <c r="A4" s="148"/>
      <c r="B4" s="149"/>
      <c r="C4" s="150"/>
    </row>
    <row r="5" spans="1:3" ht="15" x14ac:dyDescent="0.2">
      <c r="A5" s="148"/>
      <c r="B5" s="152" t="s">
        <v>468</v>
      </c>
      <c r="C5" s="150"/>
    </row>
    <row r="6" spans="1:3" ht="15" x14ac:dyDescent="0.2">
      <c r="A6" s="148"/>
      <c r="B6" s="152" t="s">
        <v>336</v>
      </c>
      <c r="C6" s="150"/>
    </row>
    <row r="7" spans="1:3" ht="13.5" thickBot="1" x14ac:dyDescent="0.25">
      <c r="A7" s="153"/>
      <c r="B7" s="154"/>
      <c r="C7" s="155"/>
    </row>
    <row r="8" spans="1:3" ht="13.5" customHeight="1" thickTop="1" x14ac:dyDescent="0.2">
      <c r="A8" s="1700" t="e">
        <f>CONCATENATE(#REF!,"   -   ",#REF!,"       ",#REF!,"  :  ",#REF!)</f>
        <v>#REF!</v>
      </c>
      <c r="B8" s="1701"/>
      <c r="C8" s="1702"/>
    </row>
    <row r="9" spans="1:3" ht="13.5" customHeight="1" thickBot="1" x14ac:dyDescent="0.25">
      <c r="A9" s="1697"/>
      <c r="B9" s="1698"/>
      <c r="C9" s="1699"/>
    </row>
    <row r="10" spans="1:3" ht="14.25" thickTop="1" thickBot="1" x14ac:dyDescent="0.25"/>
    <row r="11" spans="1:3" ht="19.5" thickTop="1" x14ac:dyDescent="0.2">
      <c r="A11" s="145"/>
      <c r="B11" s="146" t="s">
        <v>467</v>
      </c>
      <c r="C11" s="147"/>
    </row>
    <row r="12" spans="1:3" x14ac:dyDescent="0.2">
      <c r="A12" s="148"/>
      <c r="B12" s="149"/>
      <c r="C12" s="150"/>
    </row>
    <row r="13" spans="1:3" ht="18.75" x14ac:dyDescent="0.2">
      <c r="A13" s="148"/>
      <c r="B13" s="151" t="s">
        <v>36</v>
      </c>
      <c r="C13" s="150"/>
    </row>
    <row r="14" spans="1:3" x14ac:dyDescent="0.2">
      <c r="A14" s="148"/>
      <c r="B14" s="149"/>
      <c r="C14" s="150"/>
    </row>
    <row r="15" spans="1:3" ht="15" x14ac:dyDescent="0.2">
      <c r="A15" s="148"/>
      <c r="B15" s="152" t="s">
        <v>469</v>
      </c>
      <c r="C15" s="150"/>
    </row>
    <row r="16" spans="1:3" ht="15" x14ac:dyDescent="0.2">
      <c r="A16" s="148"/>
      <c r="B16" s="152" t="s">
        <v>336</v>
      </c>
      <c r="C16" s="150"/>
    </row>
    <row r="17" spans="1:3" ht="13.5" thickBot="1" x14ac:dyDescent="0.25">
      <c r="A17" s="153"/>
      <c r="B17" s="154"/>
      <c r="C17" s="155"/>
    </row>
    <row r="18" spans="1:3" ht="13.5" customHeight="1" thickTop="1" x14ac:dyDescent="0.2">
      <c r="A18" s="1700" t="e">
        <f>CONCATENATE(#REF!,"   -   ",#REF!,"       ",#REF!,"  :  ",#REF!)</f>
        <v>#REF!</v>
      </c>
      <c r="B18" s="1701"/>
      <c r="C18" s="1702"/>
    </row>
    <row r="19" spans="1:3" ht="13.5" customHeight="1" thickBot="1" x14ac:dyDescent="0.25">
      <c r="A19" s="1697"/>
      <c r="B19" s="1698"/>
      <c r="C19" s="1699"/>
    </row>
    <row r="20" spans="1:3" ht="14.25" thickTop="1" thickBot="1" x14ac:dyDescent="0.25"/>
    <row r="21" spans="1:3" ht="19.5" hidden="1" thickTop="1" x14ac:dyDescent="0.2">
      <c r="A21" s="145"/>
      <c r="B21" s="146" t="s">
        <v>467</v>
      </c>
      <c r="C21" s="147"/>
    </row>
    <row r="22" spans="1:3" hidden="1" x14ac:dyDescent="0.2">
      <c r="A22" s="148"/>
      <c r="B22" s="149"/>
      <c r="C22" s="150"/>
    </row>
    <row r="23" spans="1:3" ht="18.75" hidden="1" x14ac:dyDescent="0.2">
      <c r="A23" s="148"/>
      <c r="B23" s="151" t="s">
        <v>52</v>
      </c>
      <c r="C23" s="150"/>
    </row>
    <row r="24" spans="1:3" hidden="1" x14ac:dyDescent="0.2">
      <c r="A24" s="148"/>
      <c r="B24" s="149"/>
      <c r="C24" s="150"/>
    </row>
    <row r="25" spans="1:3" ht="15" hidden="1" x14ac:dyDescent="0.2">
      <c r="A25" s="148"/>
      <c r="B25" s="152" t="s">
        <v>470</v>
      </c>
      <c r="C25" s="150"/>
    </row>
    <row r="26" spans="1:3" ht="15" hidden="1" x14ac:dyDescent="0.2">
      <c r="A26" s="148"/>
      <c r="B26" s="152" t="s">
        <v>279</v>
      </c>
      <c r="C26" s="150"/>
    </row>
    <row r="27" spans="1:3" ht="13.5" hidden="1" thickBot="1" x14ac:dyDescent="0.25">
      <c r="A27" s="153"/>
      <c r="B27" s="154"/>
      <c r="C27" s="155"/>
    </row>
    <row r="28" spans="1:3" ht="13.5" hidden="1" customHeight="1" thickTop="1" x14ac:dyDescent="0.2">
      <c r="A28" s="1703" t="s">
        <v>281</v>
      </c>
      <c r="B28" s="1704"/>
      <c r="C28" s="1705"/>
    </row>
    <row r="29" spans="1:3" ht="13.5" hidden="1" customHeight="1" thickBot="1" x14ac:dyDescent="0.25">
      <c r="A29" s="1706"/>
      <c r="B29" s="1707"/>
      <c r="C29" s="1708"/>
    </row>
    <row r="30" spans="1:3" ht="14.25" hidden="1" thickTop="1" thickBot="1" x14ac:dyDescent="0.25"/>
    <row r="31" spans="1:3" ht="19.5" thickTop="1" x14ac:dyDescent="0.2">
      <c r="A31" s="145"/>
      <c r="B31" s="146" t="s">
        <v>467</v>
      </c>
      <c r="C31" s="147"/>
    </row>
    <row r="32" spans="1:3" x14ac:dyDescent="0.2">
      <c r="A32" s="148"/>
      <c r="B32" s="149"/>
      <c r="C32" s="150"/>
    </row>
    <row r="33" spans="1:4" ht="18.75" x14ac:dyDescent="0.2">
      <c r="A33" s="148"/>
      <c r="B33" s="151"/>
      <c r="C33" s="150"/>
    </row>
    <row r="34" spans="1:4" ht="15" x14ac:dyDescent="0.2">
      <c r="A34" s="148"/>
      <c r="B34" s="152"/>
      <c r="C34" s="150"/>
    </row>
    <row r="35" spans="1:4" ht="15" x14ac:dyDescent="0.2">
      <c r="A35" s="148"/>
      <c r="B35" s="152" t="s">
        <v>469</v>
      </c>
      <c r="C35" s="150"/>
    </row>
    <row r="36" spans="1:4" ht="15" x14ac:dyDescent="0.2">
      <c r="A36" s="148"/>
      <c r="B36" s="152" t="s">
        <v>336</v>
      </c>
      <c r="C36" s="150"/>
    </row>
    <row r="37" spans="1:4" ht="13.5" thickBot="1" x14ac:dyDescent="0.25">
      <c r="A37" s="153"/>
      <c r="B37" s="154"/>
      <c r="C37" s="155"/>
    </row>
    <row r="38" spans="1:4" ht="20.100000000000001" customHeight="1" thickTop="1" x14ac:dyDescent="0.2">
      <c r="A38" s="1700" t="s">
        <v>12</v>
      </c>
      <c r="B38" s="1701"/>
      <c r="C38" s="1702"/>
    </row>
    <row r="39" spans="1:4" ht="20.100000000000001" customHeight="1" thickBot="1" x14ac:dyDescent="0.25">
      <c r="A39" s="1697" t="e">
        <f>A8</f>
        <v>#REF!</v>
      </c>
      <c r="B39" s="1698"/>
      <c r="C39" s="1699"/>
    </row>
    <row r="40" spans="1:4" ht="20.100000000000001" customHeight="1" thickTop="1" x14ac:dyDescent="0.2">
      <c r="A40" s="1700" t="s">
        <v>36</v>
      </c>
      <c r="B40" s="1701"/>
      <c r="C40" s="1702"/>
    </row>
    <row r="41" spans="1:4" ht="20.100000000000001" customHeight="1" thickBot="1" x14ac:dyDescent="0.25">
      <c r="A41" s="1697" t="e">
        <f>A18</f>
        <v>#REF!</v>
      </c>
      <c r="B41" s="1698"/>
      <c r="C41" s="1699"/>
      <c r="D41" s="31" t="s">
        <v>7</v>
      </c>
    </row>
    <row r="42" spans="1:4" ht="20.100000000000001" hidden="1" customHeight="1" thickTop="1" x14ac:dyDescent="0.2">
      <c r="A42" s="1700" t="s">
        <v>52</v>
      </c>
      <c r="B42" s="1701"/>
      <c r="C42" s="1702"/>
    </row>
    <row r="43" spans="1:4" ht="20.100000000000001" hidden="1" customHeight="1" thickBot="1" x14ac:dyDescent="0.25">
      <c r="A43" s="1697">
        <f>A36</f>
        <v>0</v>
      </c>
      <c r="B43" s="1698"/>
      <c r="C43" s="1699"/>
    </row>
    <row r="44" spans="1:4" ht="13.5" thickTop="1" x14ac:dyDescent="0.2"/>
  </sheetData>
  <mergeCells count="9">
    <mergeCell ref="A41:C41"/>
    <mergeCell ref="A42:C42"/>
    <mergeCell ref="A43:C43"/>
    <mergeCell ref="A8:C9"/>
    <mergeCell ref="A18:C19"/>
    <mergeCell ref="A28:C29"/>
    <mergeCell ref="A39:C39"/>
    <mergeCell ref="A40:C40"/>
    <mergeCell ref="A38:C38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22"/>
  <dimension ref="A1:C44"/>
  <sheetViews>
    <sheetView topLeftCell="A7" workbookViewId="0">
      <selection activeCell="I28" sqref="I28"/>
    </sheetView>
  </sheetViews>
  <sheetFormatPr baseColWidth="10" defaultRowHeight="12.75" x14ac:dyDescent="0.2"/>
  <cols>
    <col min="1" max="1" width="20.6640625" customWidth="1"/>
    <col min="2" max="2" width="37.83203125" customWidth="1"/>
    <col min="3" max="3" width="20.6640625" customWidth="1"/>
  </cols>
  <sheetData>
    <row r="1" spans="1:3" ht="19.5" thickTop="1" x14ac:dyDescent="0.2">
      <c r="A1" s="145"/>
      <c r="B1" s="146" t="s">
        <v>288</v>
      </c>
      <c r="C1" s="147"/>
    </row>
    <row r="2" spans="1:3" x14ac:dyDescent="0.2">
      <c r="A2" s="148"/>
      <c r="B2" s="149"/>
      <c r="C2" s="150"/>
    </row>
    <row r="3" spans="1:3" ht="18.75" x14ac:dyDescent="0.2">
      <c r="A3" s="148"/>
      <c r="B3" s="151" t="s">
        <v>12</v>
      </c>
      <c r="C3" s="150"/>
    </row>
    <row r="4" spans="1:3" x14ac:dyDescent="0.2">
      <c r="A4" s="148"/>
      <c r="B4" s="149"/>
      <c r="C4" s="150"/>
    </row>
    <row r="5" spans="1:3" ht="15" x14ac:dyDescent="0.2">
      <c r="A5" s="148"/>
      <c r="B5" s="152" t="s">
        <v>289</v>
      </c>
      <c r="C5" s="150"/>
    </row>
    <row r="6" spans="1:3" ht="15" x14ac:dyDescent="0.2">
      <c r="A6" s="148"/>
      <c r="B6" s="152" t="s">
        <v>280</v>
      </c>
      <c r="C6" s="150"/>
    </row>
    <row r="7" spans="1:3" ht="13.5" thickBot="1" x14ac:dyDescent="0.25">
      <c r="A7" s="153"/>
      <c r="B7" s="154"/>
      <c r="C7" s="155"/>
    </row>
    <row r="8" spans="1:3" ht="13.5" customHeight="1" thickTop="1" x14ac:dyDescent="0.2">
      <c r="A8" s="1700" t="s">
        <v>285</v>
      </c>
      <c r="B8" s="1701"/>
      <c r="C8" s="1702"/>
    </row>
    <row r="9" spans="1:3" ht="13.5" customHeight="1" thickBot="1" x14ac:dyDescent="0.25">
      <c r="A9" s="1697"/>
      <c r="B9" s="1698"/>
      <c r="C9" s="1699"/>
    </row>
    <row r="10" spans="1:3" ht="14.25" thickTop="1" thickBot="1" x14ac:dyDescent="0.25"/>
    <row r="11" spans="1:3" ht="19.5" thickTop="1" x14ac:dyDescent="0.2">
      <c r="A11" s="145"/>
      <c r="B11" s="146" t="s">
        <v>288</v>
      </c>
      <c r="C11" s="147"/>
    </row>
    <row r="12" spans="1:3" x14ac:dyDescent="0.2">
      <c r="A12" s="148"/>
      <c r="B12" s="149"/>
      <c r="C12" s="150"/>
    </row>
    <row r="13" spans="1:3" ht="18.75" x14ac:dyDescent="0.2">
      <c r="A13" s="148"/>
      <c r="B13" s="151" t="s">
        <v>36</v>
      </c>
      <c r="C13" s="150"/>
    </row>
    <row r="14" spans="1:3" x14ac:dyDescent="0.2">
      <c r="A14" s="148"/>
      <c r="B14" s="149"/>
      <c r="C14" s="150"/>
    </row>
    <row r="15" spans="1:3" ht="15" x14ac:dyDescent="0.2">
      <c r="A15" s="148"/>
      <c r="B15" s="152" t="s">
        <v>289</v>
      </c>
      <c r="C15" s="150"/>
    </row>
    <row r="16" spans="1:3" ht="15" x14ac:dyDescent="0.2">
      <c r="A16" s="148"/>
      <c r="B16" s="152" t="s">
        <v>280</v>
      </c>
      <c r="C16" s="150"/>
    </row>
    <row r="17" spans="1:3" ht="13.5" thickBot="1" x14ac:dyDescent="0.25">
      <c r="A17" s="153"/>
      <c r="B17" s="154"/>
      <c r="C17" s="155"/>
    </row>
    <row r="18" spans="1:3" ht="13.5" customHeight="1" thickTop="1" x14ac:dyDescent="0.2">
      <c r="A18" s="1700" t="s">
        <v>286</v>
      </c>
      <c r="B18" s="1701"/>
      <c r="C18" s="1702"/>
    </row>
    <row r="19" spans="1:3" ht="13.5" customHeight="1" thickBot="1" x14ac:dyDescent="0.25">
      <c r="A19" s="1697"/>
      <c r="B19" s="1698"/>
      <c r="C19" s="1699"/>
    </row>
    <row r="20" spans="1:3" ht="14.25" thickTop="1" thickBot="1" x14ac:dyDescent="0.25"/>
    <row r="21" spans="1:3" ht="19.5" thickTop="1" x14ac:dyDescent="0.2">
      <c r="A21" s="145"/>
      <c r="B21" s="146" t="s">
        <v>288</v>
      </c>
      <c r="C21" s="147"/>
    </row>
    <row r="22" spans="1:3" x14ac:dyDescent="0.2">
      <c r="A22" s="148"/>
      <c r="B22" s="149"/>
      <c r="C22" s="150"/>
    </row>
    <row r="23" spans="1:3" ht="18.75" x14ac:dyDescent="0.2">
      <c r="A23" s="148"/>
      <c r="B23" s="151" t="s">
        <v>52</v>
      </c>
      <c r="C23" s="150"/>
    </row>
    <row r="24" spans="1:3" x14ac:dyDescent="0.2">
      <c r="A24" s="148"/>
      <c r="B24" s="149"/>
      <c r="C24" s="150"/>
    </row>
    <row r="25" spans="1:3" ht="15" x14ac:dyDescent="0.2">
      <c r="A25" s="148"/>
      <c r="B25" s="152" t="s">
        <v>289</v>
      </c>
      <c r="C25" s="150"/>
    </row>
    <row r="26" spans="1:3" ht="15" x14ac:dyDescent="0.2">
      <c r="A26" s="148"/>
      <c r="B26" s="152" t="s">
        <v>280</v>
      </c>
      <c r="C26" s="150"/>
    </row>
    <row r="27" spans="1:3" ht="13.5" thickBot="1" x14ac:dyDescent="0.25">
      <c r="A27" s="153"/>
      <c r="B27" s="154"/>
      <c r="C27" s="155"/>
    </row>
    <row r="28" spans="1:3" ht="13.5" customHeight="1" thickTop="1" x14ac:dyDescent="0.2">
      <c r="A28" s="1700" t="s">
        <v>287</v>
      </c>
      <c r="B28" s="1701"/>
      <c r="C28" s="1702"/>
    </row>
    <row r="29" spans="1:3" ht="13.5" customHeight="1" thickBot="1" x14ac:dyDescent="0.25">
      <c r="A29" s="1697"/>
      <c r="B29" s="1698"/>
      <c r="C29" s="1699"/>
    </row>
    <row r="30" spans="1:3" ht="14.25" thickTop="1" thickBot="1" x14ac:dyDescent="0.25"/>
    <row r="31" spans="1:3" ht="19.5" thickTop="1" x14ac:dyDescent="0.2">
      <c r="A31" s="145"/>
      <c r="B31" s="146" t="s">
        <v>288</v>
      </c>
      <c r="C31" s="147"/>
    </row>
    <row r="32" spans="1:3" x14ac:dyDescent="0.2">
      <c r="A32" s="148"/>
      <c r="B32" s="149"/>
      <c r="C32" s="150"/>
    </row>
    <row r="33" spans="1:3" ht="18.75" x14ac:dyDescent="0.2">
      <c r="A33" s="148"/>
      <c r="B33" s="151"/>
      <c r="C33" s="150"/>
    </row>
    <row r="34" spans="1:3" x14ac:dyDescent="0.2">
      <c r="A34" s="148"/>
      <c r="B34" s="149"/>
      <c r="C34" s="150"/>
    </row>
    <row r="35" spans="1:3" ht="15" x14ac:dyDescent="0.2">
      <c r="A35" s="148"/>
      <c r="B35" s="152" t="s">
        <v>289</v>
      </c>
      <c r="C35" s="150"/>
    </row>
    <row r="36" spans="1:3" ht="15" x14ac:dyDescent="0.2">
      <c r="A36" s="148"/>
      <c r="B36" s="152" t="s">
        <v>280</v>
      </c>
      <c r="C36" s="150"/>
    </row>
    <row r="37" spans="1:3" ht="13.5" thickBot="1" x14ac:dyDescent="0.25">
      <c r="A37" s="153"/>
      <c r="B37" s="154"/>
      <c r="C37" s="155"/>
    </row>
    <row r="38" spans="1:3" ht="20.100000000000001" customHeight="1" thickTop="1" x14ac:dyDescent="0.2">
      <c r="A38" s="1700" t="s">
        <v>12</v>
      </c>
      <c r="B38" s="1701"/>
      <c r="C38" s="1702"/>
    </row>
    <row r="39" spans="1:3" ht="20.100000000000001" customHeight="1" thickBot="1" x14ac:dyDescent="0.25">
      <c r="A39" s="1697" t="str">
        <f>A8</f>
        <v xml:space="preserve">                 EWV Enwor 1   -    Stadtverwaltung Aachen 1          1   -   4</v>
      </c>
      <c r="B39" s="1698"/>
      <c r="C39" s="1699"/>
    </row>
    <row r="40" spans="1:3" ht="20.100000000000001" customHeight="1" thickTop="1" x14ac:dyDescent="0.2">
      <c r="A40" s="1700" t="s">
        <v>36</v>
      </c>
      <c r="B40" s="1701"/>
      <c r="C40" s="1702"/>
    </row>
    <row r="41" spans="1:3" ht="20.100000000000001" customHeight="1" thickBot="1" x14ac:dyDescent="0.25">
      <c r="A41" s="1697" t="str">
        <f>A18</f>
        <v xml:space="preserve">                        TTC Justiz Aachen 1   -    STAWAG                      2   -   4</v>
      </c>
      <c r="B41" s="1698"/>
      <c r="C41" s="1699"/>
    </row>
    <row r="42" spans="1:3" ht="20.100000000000001" customHeight="1" thickTop="1" x14ac:dyDescent="0.2">
      <c r="A42" s="1700" t="s">
        <v>52</v>
      </c>
      <c r="B42" s="1701"/>
      <c r="C42" s="1702"/>
    </row>
    <row r="43" spans="1:3" ht="20.100000000000001" customHeight="1" thickBot="1" x14ac:dyDescent="0.25">
      <c r="A43" s="1697" t="str">
        <f>A28</f>
        <v xml:space="preserve">           AMG / Allianz  -   Finanzamt / Aachen Münchener          4   -   0</v>
      </c>
      <c r="B43" s="1698"/>
      <c r="C43" s="1699"/>
    </row>
    <row r="44" spans="1:3" ht="13.5" thickTop="1" x14ac:dyDescent="0.2"/>
  </sheetData>
  <mergeCells count="9">
    <mergeCell ref="A41:C41"/>
    <mergeCell ref="A42:C42"/>
    <mergeCell ref="A43:C43"/>
    <mergeCell ref="A8:C9"/>
    <mergeCell ref="A18:C19"/>
    <mergeCell ref="A28:C29"/>
    <mergeCell ref="A38:C38"/>
    <mergeCell ref="A39:C39"/>
    <mergeCell ref="A40:C40"/>
  </mergeCells>
  <pageMargins left="0.7" right="0.7" top="0.78740157499999996" bottom="0.78740157499999996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25"/>
  <dimension ref="A1:S155"/>
  <sheetViews>
    <sheetView topLeftCell="A8" workbookViewId="0">
      <selection activeCell="V127" sqref="V127"/>
    </sheetView>
  </sheetViews>
  <sheetFormatPr baseColWidth="10" defaultRowHeight="12.75" x14ac:dyDescent="0.2"/>
  <cols>
    <col min="1" max="1" width="4.1640625" style="31" customWidth="1"/>
    <col min="2" max="2" width="17.83203125" style="31" customWidth="1"/>
    <col min="3" max="3" width="4.33203125" style="31" customWidth="1"/>
    <col min="4" max="4" width="8.83203125" style="31" customWidth="1"/>
    <col min="5" max="5" width="8.1640625" style="31" customWidth="1"/>
    <col min="6" max="7" width="5.33203125" style="31" customWidth="1"/>
    <col min="8" max="19" width="4.1640625" style="31" customWidth="1"/>
    <col min="20" max="256" width="12" style="31"/>
    <col min="257" max="257" width="4.1640625" style="31" customWidth="1"/>
    <col min="258" max="258" width="19.5" style="31" customWidth="1"/>
    <col min="259" max="259" width="4.33203125" style="31" customWidth="1"/>
    <col min="260" max="261" width="10.1640625" style="31" customWidth="1"/>
    <col min="262" max="275" width="4.1640625" style="31" customWidth="1"/>
    <col min="276" max="512" width="12" style="31"/>
    <col min="513" max="513" width="4.1640625" style="31" customWidth="1"/>
    <col min="514" max="514" width="19.5" style="31" customWidth="1"/>
    <col min="515" max="515" width="4.33203125" style="31" customWidth="1"/>
    <col min="516" max="517" width="10.1640625" style="31" customWidth="1"/>
    <col min="518" max="531" width="4.1640625" style="31" customWidth="1"/>
    <col min="532" max="768" width="12" style="31"/>
    <col min="769" max="769" width="4.1640625" style="31" customWidth="1"/>
    <col min="770" max="770" width="19.5" style="31" customWidth="1"/>
    <col min="771" max="771" width="4.33203125" style="31" customWidth="1"/>
    <col min="772" max="773" width="10.1640625" style="31" customWidth="1"/>
    <col min="774" max="787" width="4.1640625" style="31" customWidth="1"/>
    <col min="788" max="1024" width="12" style="31"/>
    <col min="1025" max="1025" width="4.1640625" style="31" customWidth="1"/>
    <col min="1026" max="1026" width="19.5" style="31" customWidth="1"/>
    <col min="1027" max="1027" width="4.33203125" style="31" customWidth="1"/>
    <col min="1028" max="1029" width="10.1640625" style="31" customWidth="1"/>
    <col min="1030" max="1043" width="4.1640625" style="31" customWidth="1"/>
    <col min="1044" max="1280" width="12" style="31"/>
    <col min="1281" max="1281" width="4.1640625" style="31" customWidth="1"/>
    <col min="1282" max="1282" width="19.5" style="31" customWidth="1"/>
    <col min="1283" max="1283" width="4.33203125" style="31" customWidth="1"/>
    <col min="1284" max="1285" width="10.1640625" style="31" customWidth="1"/>
    <col min="1286" max="1299" width="4.1640625" style="31" customWidth="1"/>
    <col min="1300" max="1536" width="12" style="31"/>
    <col min="1537" max="1537" width="4.1640625" style="31" customWidth="1"/>
    <col min="1538" max="1538" width="19.5" style="31" customWidth="1"/>
    <col min="1539" max="1539" width="4.33203125" style="31" customWidth="1"/>
    <col min="1540" max="1541" width="10.1640625" style="31" customWidth="1"/>
    <col min="1542" max="1555" width="4.1640625" style="31" customWidth="1"/>
    <col min="1556" max="1792" width="12" style="31"/>
    <col min="1793" max="1793" width="4.1640625" style="31" customWidth="1"/>
    <col min="1794" max="1794" width="19.5" style="31" customWidth="1"/>
    <col min="1795" max="1795" width="4.33203125" style="31" customWidth="1"/>
    <col min="1796" max="1797" width="10.1640625" style="31" customWidth="1"/>
    <col min="1798" max="1811" width="4.1640625" style="31" customWidth="1"/>
    <col min="1812" max="2048" width="12" style="31"/>
    <col min="2049" max="2049" width="4.1640625" style="31" customWidth="1"/>
    <col min="2050" max="2050" width="19.5" style="31" customWidth="1"/>
    <col min="2051" max="2051" width="4.33203125" style="31" customWidth="1"/>
    <col min="2052" max="2053" width="10.1640625" style="31" customWidth="1"/>
    <col min="2054" max="2067" width="4.1640625" style="31" customWidth="1"/>
    <col min="2068" max="2304" width="12" style="31"/>
    <col min="2305" max="2305" width="4.1640625" style="31" customWidth="1"/>
    <col min="2306" max="2306" width="19.5" style="31" customWidth="1"/>
    <col min="2307" max="2307" width="4.33203125" style="31" customWidth="1"/>
    <col min="2308" max="2309" width="10.1640625" style="31" customWidth="1"/>
    <col min="2310" max="2323" width="4.1640625" style="31" customWidth="1"/>
    <col min="2324" max="2560" width="12" style="31"/>
    <col min="2561" max="2561" width="4.1640625" style="31" customWidth="1"/>
    <col min="2562" max="2562" width="19.5" style="31" customWidth="1"/>
    <col min="2563" max="2563" width="4.33203125" style="31" customWidth="1"/>
    <col min="2564" max="2565" width="10.1640625" style="31" customWidth="1"/>
    <col min="2566" max="2579" width="4.1640625" style="31" customWidth="1"/>
    <col min="2580" max="2816" width="12" style="31"/>
    <col min="2817" max="2817" width="4.1640625" style="31" customWidth="1"/>
    <col min="2818" max="2818" width="19.5" style="31" customWidth="1"/>
    <col min="2819" max="2819" width="4.33203125" style="31" customWidth="1"/>
    <col min="2820" max="2821" width="10.1640625" style="31" customWidth="1"/>
    <col min="2822" max="2835" width="4.1640625" style="31" customWidth="1"/>
    <col min="2836" max="3072" width="12" style="31"/>
    <col min="3073" max="3073" width="4.1640625" style="31" customWidth="1"/>
    <col min="3074" max="3074" width="19.5" style="31" customWidth="1"/>
    <col min="3075" max="3075" width="4.33203125" style="31" customWidth="1"/>
    <col min="3076" max="3077" width="10.1640625" style="31" customWidth="1"/>
    <col min="3078" max="3091" width="4.1640625" style="31" customWidth="1"/>
    <col min="3092" max="3328" width="12" style="31"/>
    <col min="3329" max="3329" width="4.1640625" style="31" customWidth="1"/>
    <col min="3330" max="3330" width="19.5" style="31" customWidth="1"/>
    <col min="3331" max="3331" width="4.33203125" style="31" customWidth="1"/>
    <col min="3332" max="3333" width="10.1640625" style="31" customWidth="1"/>
    <col min="3334" max="3347" width="4.1640625" style="31" customWidth="1"/>
    <col min="3348" max="3584" width="12" style="31"/>
    <col min="3585" max="3585" width="4.1640625" style="31" customWidth="1"/>
    <col min="3586" max="3586" width="19.5" style="31" customWidth="1"/>
    <col min="3587" max="3587" width="4.33203125" style="31" customWidth="1"/>
    <col min="3588" max="3589" width="10.1640625" style="31" customWidth="1"/>
    <col min="3590" max="3603" width="4.1640625" style="31" customWidth="1"/>
    <col min="3604" max="3840" width="12" style="31"/>
    <col min="3841" max="3841" width="4.1640625" style="31" customWidth="1"/>
    <col min="3842" max="3842" width="19.5" style="31" customWidth="1"/>
    <col min="3843" max="3843" width="4.33203125" style="31" customWidth="1"/>
    <col min="3844" max="3845" width="10.1640625" style="31" customWidth="1"/>
    <col min="3846" max="3859" width="4.1640625" style="31" customWidth="1"/>
    <col min="3860" max="4096" width="12" style="31"/>
    <col min="4097" max="4097" width="4.1640625" style="31" customWidth="1"/>
    <col min="4098" max="4098" width="19.5" style="31" customWidth="1"/>
    <col min="4099" max="4099" width="4.33203125" style="31" customWidth="1"/>
    <col min="4100" max="4101" width="10.1640625" style="31" customWidth="1"/>
    <col min="4102" max="4115" width="4.1640625" style="31" customWidth="1"/>
    <col min="4116" max="4352" width="12" style="31"/>
    <col min="4353" max="4353" width="4.1640625" style="31" customWidth="1"/>
    <col min="4354" max="4354" width="19.5" style="31" customWidth="1"/>
    <col min="4355" max="4355" width="4.33203125" style="31" customWidth="1"/>
    <col min="4356" max="4357" width="10.1640625" style="31" customWidth="1"/>
    <col min="4358" max="4371" width="4.1640625" style="31" customWidth="1"/>
    <col min="4372" max="4608" width="12" style="31"/>
    <col min="4609" max="4609" width="4.1640625" style="31" customWidth="1"/>
    <col min="4610" max="4610" width="19.5" style="31" customWidth="1"/>
    <col min="4611" max="4611" width="4.33203125" style="31" customWidth="1"/>
    <col min="4612" max="4613" width="10.1640625" style="31" customWidth="1"/>
    <col min="4614" max="4627" width="4.1640625" style="31" customWidth="1"/>
    <col min="4628" max="4864" width="12" style="31"/>
    <col min="4865" max="4865" width="4.1640625" style="31" customWidth="1"/>
    <col min="4866" max="4866" width="19.5" style="31" customWidth="1"/>
    <col min="4867" max="4867" width="4.33203125" style="31" customWidth="1"/>
    <col min="4868" max="4869" width="10.1640625" style="31" customWidth="1"/>
    <col min="4870" max="4883" width="4.1640625" style="31" customWidth="1"/>
    <col min="4884" max="5120" width="12" style="31"/>
    <col min="5121" max="5121" width="4.1640625" style="31" customWidth="1"/>
    <col min="5122" max="5122" width="19.5" style="31" customWidth="1"/>
    <col min="5123" max="5123" width="4.33203125" style="31" customWidth="1"/>
    <col min="5124" max="5125" width="10.1640625" style="31" customWidth="1"/>
    <col min="5126" max="5139" width="4.1640625" style="31" customWidth="1"/>
    <col min="5140" max="5376" width="12" style="31"/>
    <col min="5377" max="5377" width="4.1640625" style="31" customWidth="1"/>
    <col min="5378" max="5378" width="19.5" style="31" customWidth="1"/>
    <col min="5379" max="5379" width="4.33203125" style="31" customWidth="1"/>
    <col min="5380" max="5381" width="10.1640625" style="31" customWidth="1"/>
    <col min="5382" max="5395" width="4.1640625" style="31" customWidth="1"/>
    <col min="5396" max="5632" width="12" style="31"/>
    <col min="5633" max="5633" width="4.1640625" style="31" customWidth="1"/>
    <col min="5634" max="5634" width="19.5" style="31" customWidth="1"/>
    <col min="5635" max="5635" width="4.33203125" style="31" customWidth="1"/>
    <col min="5636" max="5637" width="10.1640625" style="31" customWidth="1"/>
    <col min="5638" max="5651" width="4.1640625" style="31" customWidth="1"/>
    <col min="5652" max="5888" width="12" style="31"/>
    <col min="5889" max="5889" width="4.1640625" style="31" customWidth="1"/>
    <col min="5890" max="5890" width="19.5" style="31" customWidth="1"/>
    <col min="5891" max="5891" width="4.33203125" style="31" customWidth="1"/>
    <col min="5892" max="5893" width="10.1640625" style="31" customWidth="1"/>
    <col min="5894" max="5907" width="4.1640625" style="31" customWidth="1"/>
    <col min="5908" max="6144" width="12" style="31"/>
    <col min="6145" max="6145" width="4.1640625" style="31" customWidth="1"/>
    <col min="6146" max="6146" width="19.5" style="31" customWidth="1"/>
    <col min="6147" max="6147" width="4.33203125" style="31" customWidth="1"/>
    <col min="6148" max="6149" width="10.1640625" style="31" customWidth="1"/>
    <col min="6150" max="6163" width="4.1640625" style="31" customWidth="1"/>
    <col min="6164" max="6400" width="12" style="31"/>
    <col min="6401" max="6401" width="4.1640625" style="31" customWidth="1"/>
    <col min="6402" max="6402" width="19.5" style="31" customWidth="1"/>
    <col min="6403" max="6403" width="4.33203125" style="31" customWidth="1"/>
    <col min="6404" max="6405" width="10.1640625" style="31" customWidth="1"/>
    <col min="6406" max="6419" width="4.1640625" style="31" customWidth="1"/>
    <col min="6420" max="6656" width="12" style="31"/>
    <col min="6657" max="6657" width="4.1640625" style="31" customWidth="1"/>
    <col min="6658" max="6658" width="19.5" style="31" customWidth="1"/>
    <col min="6659" max="6659" width="4.33203125" style="31" customWidth="1"/>
    <col min="6660" max="6661" width="10.1640625" style="31" customWidth="1"/>
    <col min="6662" max="6675" width="4.1640625" style="31" customWidth="1"/>
    <col min="6676" max="6912" width="12" style="31"/>
    <col min="6913" max="6913" width="4.1640625" style="31" customWidth="1"/>
    <col min="6914" max="6914" width="19.5" style="31" customWidth="1"/>
    <col min="6915" max="6915" width="4.33203125" style="31" customWidth="1"/>
    <col min="6916" max="6917" width="10.1640625" style="31" customWidth="1"/>
    <col min="6918" max="6931" width="4.1640625" style="31" customWidth="1"/>
    <col min="6932" max="7168" width="12" style="31"/>
    <col min="7169" max="7169" width="4.1640625" style="31" customWidth="1"/>
    <col min="7170" max="7170" width="19.5" style="31" customWidth="1"/>
    <col min="7171" max="7171" width="4.33203125" style="31" customWidth="1"/>
    <col min="7172" max="7173" width="10.1640625" style="31" customWidth="1"/>
    <col min="7174" max="7187" width="4.1640625" style="31" customWidth="1"/>
    <col min="7188" max="7424" width="12" style="31"/>
    <col min="7425" max="7425" width="4.1640625" style="31" customWidth="1"/>
    <col min="7426" max="7426" width="19.5" style="31" customWidth="1"/>
    <col min="7427" max="7427" width="4.33203125" style="31" customWidth="1"/>
    <col min="7428" max="7429" width="10.1640625" style="31" customWidth="1"/>
    <col min="7430" max="7443" width="4.1640625" style="31" customWidth="1"/>
    <col min="7444" max="7680" width="12" style="31"/>
    <col min="7681" max="7681" width="4.1640625" style="31" customWidth="1"/>
    <col min="7682" max="7682" width="19.5" style="31" customWidth="1"/>
    <col min="7683" max="7683" width="4.33203125" style="31" customWidth="1"/>
    <col min="7684" max="7685" width="10.1640625" style="31" customWidth="1"/>
    <col min="7686" max="7699" width="4.1640625" style="31" customWidth="1"/>
    <col min="7700" max="7936" width="12" style="31"/>
    <col min="7937" max="7937" width="4.1640625" style="31" customWidth="1"/>
    <col min="7938" max="7938" width="19.5" style="31" customWidth="1"/>
    <col min="7939" max="7939" width="4.33203125" style="31" customWidth="1"/>
    <col min="7940" max="7941" width="10.1640625" style="31" customWidth="1"/>
    <col min="7942" max="7955" width="4.1640625" style="31" customWidth="1"/>
    <col min="7956" max="8192" width="12" style="31"/>
    <col min="8193" max="8193" width="4.1640625" style="31" customWidth="1"/>
    <col min="8194" max="8194" width="19.5" style="31" customWidth="1"/>
    <col min="8195" max="8195" width="4.33203125" style="31" customWidth="1"/>
    <col min="8196" max="8197" width="10.1640625" style="31" customWidth="1"/>
    <col min="8198" max="8211" width="4.1640625" style="31" customWidth="1"/>
    <col min="8212" max="8448" width="12" style="31"/>
    <col min="8449" max="8449" width="4.1640625" style="31" customWidth="1"/>
    <col min="8450" max="8450" width="19.5" style="31" customWidth="1"/>
    <col min="8451" max="8451" width="4.33203125" style="31" customWidth="1"/>
    <col min="8452" max="8453" width="10.1640625" style="31" customWidth="1"/>
    <col min="8454" max="8467" width="4.1640625" style="31" customWidth="1"/>
    <col min="8468" max="8704" width="12" style="31"/>
    <col min="8705" max="8705" width="4.1640625" style="31" customWidth="1"/>
    <col min="8706" max="8706" width="19.5" style="31" customWidth="1"/>
    <col min="8707" max="8707" width="4.33203125" style="31" customWidth="1"/>
    <col min="8708" max="8709" width="10.1640625" style="31" customWidth="1"/>
    <col min="8710" max="8723" width="4.1640625" style="31" customWidth="1"/>
    <col min="8724" max="8960" width="12" style="31"/>
    <col min="8961" max="8961" width="4.1640625" style="31" customWidth="1"/>
    <col min="8962" max="8962" width="19.5" style="31" customWidth="1"/>
    <col min="8963" max="8963" width="4.33203125" style="31" customWidth="1"/>
    <col min="8964" max="8965" width="10.1640625" style="31" customWidth="1"/>
    <col min="8966" max="8979" width="4.1640625" style="31" customWidth="1"/>
    <col min="8980" max="9216" width="12" style="31"/>
    <col min="9217" max="9217" width="4.1640625" style="31" customWidth="1"/>
    <col min="9218" max="9218" width="19.5" style="31" customWidth="1"/>
    <col min="9219" max="9219" width="4.33203125" style="31" customWidth="1"/>
    <col min="9220" max="9221" width="10.1640625" style="31" customWidth="1"/>
    <col min="9222" max="9235" width="4.1640625" style="31" customWidth="1"/>
    <col min="9236" max="9472" width="12" style="31"/>
    <col min="9473" max="9473" width="4.1640625" style="31" customWidth="1"/>
    <col min="9474" max="9474" width="19.5" style="31" customWidth="1"/>
    <col min="9475" max="9475" width="4.33203125" style="31" customWidth="1"/>
    <col min="9476" max="9477" width="10.1640625" style="31" customWidth="1"/>
    <col min="9478" max="9491" width="4.1640625" style="31" customWidth="1"/>
    <col min="9492" max="9728" width="12" style="31"/>
    <col min="9729" max="9729" width="4.1640625" style="31" customWidth="1"/>
    <col min="9730" max="9730" width="19.5" style="31" customWidth="1"/>
    <col min="9731" max="9731" width="4.33203125" style="31" customWidth="1"/>
    <col min="9732" max="9733" width="10.1640625" style="31" customWidth="1"/>
    <col min="9734" max="9747" width="4.1640625" style="31" customWidth="1"/>
    <col min="9748" max="9984" width="12" style="31"/>
    <col min="9985" max="9985" width="4.1640625" style="31" customWidth="1"/>
    <col min="9986" max="9986" width="19.5" style="31" customWidth="1"/>
    <col min="9987" max="9987" width="4.33203125" style="31" customWidth="1"/>
    <col min="9988" max="9989" width="10.1640625" style="31" customWidth="1"/>
    <col min="9990" max="10003" width="4.1640625" style="31" customWidth="1"/>
    <col min="10004" max="10240" width="12" style="31"/>
    <col min="10241" max="10241" width="4.1640625" style="31" customWidth="1"/>
    <col min="10242" max="10242" width="19.5" style="31" customWidth="1"/>
    <col min="10243" max="10243" width="4.33203125" style="31" customWidth="1"/>
    <col min="10244" max="10245" width="10.1640625" style="31" customWidth="1"/>
    <col min="10246" max="10259" width="4.1640625" style="31" customWidth="1"/>
    <col min="10260" max="10496" width="12" style="31"/>
    <col min="10497" max="10497" width="4.1640625" style="31" customWidth="1"/>
    <col min="10498" max="10498" width="19.5" style="31" customWidth="1"/>
    <col min="10499" max="10499" width="4.33203125" style="31" customWidth="1"/>
    <col min="10500" max="10501" width="10.1640625" style="31" customWidth="1"/>
    <col min="10502" max="10515" width="4.1640625" style="31" customWidth="1"/>
    <col min="10516" max="10752" width="12" style="31"/>
    <col min="10753" max="10753" width="4.1640625" style="31" customWidth="1"/>
    <col min="10754" max="10754" width="19.5" style="31" customWidth="1"/>
    <col min="10755" max="10755" width="4.33203125" style="31" customWidth="1"/>
    <col min="10756" max="10757" width="10.1640625" style="31" customWidth="1"/>
    <col min="10758" max="10771" width="4.1640625" style="31" customWidth="1"/>
    <col min="10772" max="11008" width="12" style="31"/>
    <col min="11009" max="11009" width="4.1640625" style="31" customWidth="1"/>
    <col min="11010" max="11010" width="19.5" style="31" customWidth="1"/>
    <col min="11011" max="11011" width="4.33203125" style="31" customWidth="1"/>
    <col min="11012" max="11013" width="10.1640625" style="31" customWidth="1"/>
    <col min="11014" max="11027" width="4.1640625" style="31" customWidth="1"/>
    <col min="11028" max="11264" width="12" style="31"/>
    <col min="11265" max="11265" width="4.1640625" style="31" customWidth="1"/>
    <col min="11266" max="11266" width="19.5" style="31" customWidth="1"/>
    <col min="11267" max="11267" width="4.33203125" style="31" customWidth="1"/>
    <col min="11268" max="11269" width="10.1640625" style="31" customWidth="1"/>
    <col min="11270" max="11283" width="4.1640625" style="31" customWidth="1"/>
    <col min="11284" max="11520" width="12" style="31"/>
    <col min="11521" max="11521" width="4.1640625" style="31" customWidth="1"/>
    <col min="11522" max="11522" width="19.5" style="31" customWidth="1"/>
    <col min="11523" max="11523" width="4.33203125" style="31" customWidth="1"/>
    <col min="11524" max="11525" width="10.1640625" style="31" customWidth="1"/>
    <col min="11526" max="11539" width="4.1640625" style="31" customWidth="1"/>
    <col min="11540" max="11776" width="12" style="31"/>
    <col min="11777" max="11777" width="4.1640625" style="31" customWidth="1"/>
    <col min="11778" max="11778" width="19.5" style="31" customWidth="1"/>
    <col min="11779" max="11779" width="4.33203125" style="31" customWidth="1"/>
    <col min="11780" max="11781" width="10.1640625" style="31" customWidth="1"/>
    <col min="11782" max="11795" width="4.1640625" style="31" customWidth="1"/>
    <col min="11796" max="12032" width="12" style="31"/>
    <col min="12033" max="12033" width="4.1640625" style="31" customWidth="1"/>
    <col min="12034" max="12034" width="19.5" style="31" customWidth="1"/>
    <col min="12035" max="12035" width="4.33203125" style="31" customWidth="1"/>
    <col min="12036" max="12037" width="10.1640625" style="31" customWidth="1"/>
    <col min="12038" max="12051" width="4.1640625" style="31" customWidth="1"/>
    <col min="12052" max="12288" width="12" style="31"/>
    <col min="12289" max="12289" width="4.1640625" style="31" customWidth="1"/>
    <col min="12290" max="12290" width="19.5" style="31" customWidth="1"/>
    <col min="12291" max="12291" width="4.33203125" style="31" customWidth="1"/>
    <col min="12292" max="12293" width="10.1640625" style="31" customWidth="1"/>
    <col min="12294" max="12307" width="4.1640625" style="31" customWidth="1"/>
    <col min="12308" max="12544" width="12" style="31"/>
    <col min="12545" max="12545" width="4.1640625" style="31" customWidth="1"/>
    <col min="12546" max="12546" width="19.5" style="31" customWidth="1"/>
    <col min="12547" max="12547" width="4.33203125" style="31" customWidth="1"/>
    <col min="12548" max="12549" width="10.1640625" style="31" customWidth="1"/>
    <col min="12550" max="12563" width="4.1640625" style="31" customWidth="1"/>
    <col min="12564" max="12800" width="12" style="31"/>
    <col min="12801" max="12801" width="4.1640625" style="31" customWidth="1"/>
    <col min="12802" max="12802" width="19.5" style="31" customWidth="1"/>
    <col min="12803" max="12803" width="4.33203125" style="31" customWidth="1"/>
    <col min="12804" max="12805" width="10.1640625" style="31" customWidth="1"/>
    <col min="12806" max="12819" width="4.1640625" style="31" customWidth="1"/>
    <col min="12820" max="13056" width="12" style="31"/>
    <col min="13057" max="13057" width="4.1640625" style="31" customWidth="1"/>
    <col min="13058" max="13058" width="19.5" style="31" customWidth="1"/>
    <col min="13059" max="13059" width="4.33203125" style="31" customWidth="1"/>
    <col min="13060" max="13061" width="10.1640625" style="31" customWidth="1"/>
    <col min="13062" max="13075" width="4.1640625" style="31" customWidth="1"/>
    <col min="13076" max="13312" width="12" style="31"/>
    <col min="13313" max="13313" width="4.1640625" style="31" customWidth="1"/>
    <col min="13314" max="13314" width="19.5" style="31" customWidth="1"/>
    <col min="13315" max="13315" width="4.33203125" style="31" customWidth="1"/>
    <col min="13316" max="13317" width="10.1640625" style="31" customWidth="1"/>
    <col min="13318" max="13331" width="4.1640625" style="31" customWidth="1"/>
    <col min="13332" max="13568" width="12" style="31"/>
    <col min="13569" max="13569" width="4.1640625" style="31" customWidth="1"/>
    <col min="13570" max="13570" width="19.5" style="31" customWidth="1"/>
    <col min="13571" max="13571" width="4.33203125" style="31" customWidth="1"/>
    <col min="13572" max="13573" width="10.1640625" style="31" customWidth="1"/>
    <col min="13574" max="13587" width="4.1640625" style="31" customWidth="1"/>
    <col min="13588" max="13824" width="12" style="31"/>
    <col min="13825" max="13825" width="4.1640625" style="31" customWidth="1"/>
    <col min="13826" max="13826" width="19.5" style="31" customWidth="1"/>
    <col min="13827" max="13827" width="4.33203125" style="31" customWidth="1"/>
    <col min="13828" max="13829" width="10.1640625" style="31" customWidth="1"/>
    <col min="13830" max="13843" width="4.1640625" style="31" customWidth="1"/>
    <col min="13844" max="14080" width="12" style="31"/>
    <col min="14081" max="14081" width="4.1640625" style="31" customWidth="1"/>
    <col min="14082" max="14082" width="19.5" style="31" customWidth="1"/>
    <col min="14083" max="14083" width="4.33203125" style="31" customWidth="1"/>
    <col min="14084" max="14085" width="10.1640625" style="31" customWidth="1"/>
    <col min="14086" max="14099" width="4.1640625" style="31" customWidth="1"/>
    <col min="14100" max="14336" width="12" style="31"/>
    <col min="14337" max="14337" width="4.1640625" style="31" customWidth="1"/>
    <col min="14338" max="14338" width="19.5" style="31" customWidth="1"/>
    <col min="14339" max="14339" width="4.33203125" style="31" customWidth="1"/>
    <col min="14340" max="14341" width="10.1640625" style="31" customWidth="1"/>
    <col min="14342" max="14355" width="4.1640625" style="31" customWidth="1"/>
    <col min="14356" max="14592" width="12" style="31"/>
    <col min="14593" max="14593" width="4.1640625" style="31" customWidth="1"/>
    <col min="14594" max="14594" width="19.5" style="31" customWidth="1"/>
    <col min="14595" max="14595" width="4.33203125" style="31" customWidth="1"/>
    <col min="14596" max="14597" width="10.1640625" style="31" customWidth="1"/>
    <col min="14598" max="14611" width="4.1640625" style="31" customWidth="1"/>
    <col min="14612" max="14848" width="12" style="31"/>
    <col min="14849" max="14849" width="4.1640625" style="31" customWidth="1"/>
    <col min="14850" max="14850" width="19.5" style="31" customWidth="1"/>
    <col min="14851" max="14851" width="4.33203125" style="31" customWidth="1"/>
    <col min="14852" max="14853" width="10.1640625" style="31" customWidth="1"/>
    <col min="14854" max="14867" width="4.1640625" style="31" customWidth="1"/>
    <col min="14868" max="15104" width="12" style="31"/>
    <col min="15105" max="15105" width="4.1640625" style="31" customWidth="1"/>
    <col min="15106" max="15106" width="19.5" style="31" customWidth="1"/>
    <col min="15107" max="15107" width="4.33203125" style="31" customWidth="1"/>
    <col min="15108" max="15109" width="10.1640625" style="31" customWidth="1"/>
    <col min="15110" max="15123" width="4.1640625" style="31" customWidth="1"/>
    <col min="15124" max="15360" width="12" style="31"/>
    <col min="15361" max="15361" width="4.1640625" style="31" customWidth="1"/>
    <col min="15362" max="15362" width="19.5" style="31" customWidth="1"/>
    <col min="15363" max="15363" width="4.33203125" style="31" customWidth="1"/>
    <col min="15364" max="15365" width="10.1640625" style="31" customWidth="1"/>
    <col min="15366" max="15379" width="4.1640625" style="31" customWidth="1"/>
    <col min="15380" max="15616" width="12" style="31"/>
    <col min="15617" max="15617" width="4.1640625" style="31" customWidth="1"/>
    <col min="15618" max="15618" width="19.5" style="31" customWidth="1"/>
    <col min="15619" max="15619" width="4.33203125" style="31" customWidth="1"/>
    <col min="15620" max="15621" width="10.1640625" style="31" customWidth="1"/>
    <col min="15622" max="15635" width="4.1640625" style="31" customWidth="1"/>
    <col min="15636" max="15872" width="12" style="31"/>
    <col min="15873" max="15873" width="4.1640625" style="31" customWidth="1"/>
    <col min="15874" max="15874" width="19.5" style="31" customWidth="1"/>
    <col min="15875" max="15875" width="4.33203125" style="31" customWidth="1"/>
    <col min="15876" max="15877" width="10.1640625" style="31" customWidth="1"/>
    <col min="15878" max="15891" width="4.1640625" style="31" customWidth="1"/>
    <col min="15892" max="16128" width="12" style="31"/>
    <col min="16129" max="16129" width="4.1640625" style="31" customWidth="1"/>
    <col min="16130" max="16130" width="19.5" style="31" customWidth="1"/>
    <col min="16131" max="16131" width="4.33203125" style="31" customWidth="1"/>
    <col min="16132" max="16133" width="10.1640625" style="31" customWidth="1"/>
    <col min="16134" max="16147" width="4.1640625" style="31" customWidth="1"/>
    <col min="16148" max="16384" width="12" style="31"/>
  </cols>
  <sheetData>
    <row r="1" spans="1:19" ht="24.95" customHeight="1" x14ac:dyDescent="0.2">
      <c r="A1" s="1673" t="s">
        <v>183</v>
      </c>
      <c r="B1" s="1673"/>
      <c r="C1" s="1673"/>
      <c r="D1" s="1673"/>
      <c r="E1" s="1673"/>
      <c r="F1" s="1673"/>
      <c r="G1" s="1673"/>
      <c r="H1" s="1673"/>
      <c r="I1" s="1673"/>
      <c r="J1" s="1673"/>
      <c r="K1" s="1673"/>
      <c r="L1" s="1673"/>
      <c r="M1" s="1673"/>
      <c r="N1" s="1673"/>
      <c r="O1" s="1673"/>
      <c r="P1" s="1673"/>
      <c r="Q1" s="1673"/>
      <c r="R1" s="1673"/>
      <c r="S1" s="1673"/>
    </row>
    <row r="2" spans="1:19" ht="24.95" customHeight="1" x14ac:dyDescent="0.2">
      <c r="A2" s="1674" t="s">
        <v>288</v>
      </c>
      <c r="B2" s="1674"/>
      <c r="C2" s="1674"/>
      <c r="D2" s="1674"/>
      <c r="E2" s="1674"/>
      <c r="F2" s="1674"/>
      <c r="G2" s="1674"/>
      <c r="H2" s="1674"/>
      <c r="I2" s="1674"/>
      <c r="J2" s="1674"/>
      <c r="K2" s="1674"/>
      <c r="L2" s="1674"/>
      <c r="M2" s="1674"/>
      <c r="N2" s="1674"/>
      <c r="O2" s="1674"/>
      <c r="P2" s="1674"/>
      <c r="Q2" s="1674"/>
      <c r="R2" s="1674"/>
      <c r="S2" s="1674"/>
    </row>
    <row r="3" spans="1:19" ht="12" customHeight="1" x14ac:dyDescent="0.25">
      <c r="A3" s="1615"/>
      <c r="B3" s="1615"/>
      <c r="C3" s="1615"/>
      <c r="D3" s="1615"/>
      <c r="E3" s="1615"/>
      <c r="F3" s="1615"/>
      <c r="G3" s="1615"/>
      <c r="H3" s="1615"/>
      <c r="I3" s="1615"/>
      <c r="J3" s="1615"/>
      <c r="K3" s="1615"/>
      <c r="L3" s="1615"/>
      <c r="M3" s="1615"/>
      <c r="N3" s="1615"/>
      <c r="O3" s="1615"/>
      <c r="P3" s="1615"/>
      <c r="Q3" s="1615"/>
      <c r="R3" s="1615"/>
      <c r="S3" s="1615"/>
    </row>
    <row r="4" spans="1:19" s="32" customFormat="1" ht="30" customHeight="1" x14ac:dyDescent="0.2">
      <c r="A4" s="1714">
        <v>43084</v>
      </c>
      <c r="B4" s="1714"/>
      <c r="C4" s="1714"/>
      <c r="D4" s="1714"/>
      <c r="E4" s="1714"/>
      <c r="F4" s="1714"/>
      <c r="G4" s="1715" t="s">
        <v>282</v>
      </c>
      <c r="H4" s="1715"/>
      <c r="I4" s="1715"/>
      <c r="J4" s="1715"/>
      <c r="K4" s="1715"/>
      <c r="L4" s="1715"/>
      <c r="M4" s="1715"/>
      <c r="N4" s="1715"/>
      <c r="O4" s="1715"/>
      <c r="P4" s="1716" t="s">
        <v>184</v>
      </c>
      <c r="Q4" s="1716"/>
      <c r="R4" s="1716"/>
      <c r="S4" s="1716"/>
    </row>
    <row r="5" spans="1:19" s="32" customFormat="1" ht="12" customHeight="1" x14ac:dyDescent="0.2">
      <c r="A5" s="1670"/>
      <c r="B5" s="1670"/>
      <c r="C5" s="1670"/>
      <c r="D5" s="1670"/>
      <c r="E5" s="1670"/>
      <c r="F5" s="1670"/>
      <c r="G5" s="1670"/>
      <c r="H5" s="1670"/>
      <c r="I5" s="1670"/>
      <c r="J5" s="1670"/>
      <c r="K5" s="1670"/>
      <c r="L5" s="1670"/>
      <c r="M5" s="1670"/>
      <c r="N5" s="1670"/>
      <c r="O5" s="1670"/>
      <c r="P5" s="1670"/>
      <c r="Q5" s="1670"/>
      <c r="R5" s="1670"/>
      <c r="S5" s="1670"/>
    </row>
    <row r="6" spans="1:19" ht="21.95" customHeight="1" x14ac:dyDescent="0.2">
      <c r="A6" s="1709" t="s">
        <v>39</v>
      </c>
      <c r="B6" s="1709"/>
      <c r="C6" s="1709"/>
      <c r="D6" s="1709"/>
      <c r="E6" s="1709"/>
      <c r="F6" s="1710" t="s">
        <v>140</v>
      </c>
      <c r="G6" s="1710"/>
      <c r="H6" s="1709" t="s">
        <v>8</v>
      </c>
      <c r="I6" s="1709"/>
      <c r="J6" s="1709"/>
      <c r="K6" s="1709"/>
      <c r="L6" s="1709"/>
      <c r="M6" s="1709"/>
      <c r="N6" s="1709"/>
      <c r="O6" s="1709"/>
      <c r="P6" s="1709"/>
      <c r="Q6" s="1709"/>
      <c r="R6" s="1709"/>
      <c r="S6" s="1709"/>
    </row>
    <row r="7" spans="1:19" s="32" customFormat="1" ht="15" customHeight="1" x14ac:dyDescent="0.2">
      <c r="A7" s="1613"/>
      <c r="B7" s="1613"/>
      <c r="C7" s="1613"/>
      <c r="D7" s="1613"/>
      <c r="E7" s="1613"/>
      <c r="F7" s="1613"/>
      <c r="G7" s="1613"/>
      <c r="H7" s="1613"/>
      <c r="I7" s="1613"/>
      <c r="J7" s="1613"/>
      <c r="K7" s="1613"/>
      <c r="L7" s="1613"/>
      <c r="M7" s="1613"/>
      <c r="N7" s="1613"/>
      <c r="O7" s="1613"/>
      <c r="P7" s="1613"/>
      <c r="Q7" s="1613"/>
      <c r="R7" s="1613"/>
      <c r="S7" s="1613"/>
    </row>
    <row r="8" spans="1:19" s="50" customFormat="1" ht="15.95" customHeight="1" x14ac:dyDescent="0.2">
      <c r="A8" s="1711" t="s">
        <v>108</v>
      </c>
      <c r="B8" s="1712"/>
      <c r="C8" s="1712"/>
      <c r="D8" s="1712"/>
      <c r="E8" s="1712"/>
      <c r="F8" s="1712"/>
      <c r="G8" s="1712" t="s">
        <v>109</v>
      </c>
      <c r="H8" s="1712"/>
      <c r="I8" s="1712"/>
      <c r="J8" s="1712"/>
      <c r="K8" s="1712"/>
      <c r="L8" s="1712"/>
      <c r="M8" s="1712"/>
      <c r="N8" s="1712"/>
      <c r="O8" s="1712"/>
      <c r="P8" s="1712"/>
      <c r="Q8" s="1712"/>
      <c r="R8" s="1712"/>
      <c r="S8" s="1713"/>
    </row>
    <row r="9" spans="1:19" s="50" customFormat="1" ht="15.95" hidden="1" customHeight="1" x14ac:dyDescent="0.2">
      <c r="A9" s="53"/>
      <c r="B9" s="1668" t="s">
        <v>110</v>
      </c>
      <c r="C9" s="1150"/>
      <c r="D9" s="1669"/>
      <c r="E9" s="1668">
        <v>1085</v>
      </c>
      <c r="F9" s="1669"/>
      <c r="G9" s="51"/>
      <c r="H9" s="1576"/>
      <c r="I9" s="1576"/>
      <c r="J9" s="1576"/>
      <c r="K9" s="1576"/>
      <c r="L9" s="1576"/>
      <c r="M9" s="1576"/>
      <c r="N9" s="1576"/>
      <c r="O9" s="1576"/>
      <c r="P9" s="1576"/>
      <c r="Q9" s="1576"/>
      <c r="R9" s="1576"/>
      <c r="S9" s="1571"/>
    </row>
    <row r="10" spans="1:19" s="50" customFormat="1" ht="15.95" hidden="1" customHeight="1" x14ac:dyDescent="0.2">
      <c r="A10" s="53"/>
      <c r="B10" s="1668" t="s">
        <v>111</v>
      </c>
      <c r="C10" s="1150"/>
      <c r="D10" s="1669"/>
      <c r="E10" s="1668">
        <v>545</v>
      </c>
      <c r="F10" s="1669"/>
      <c r="G10" s="51"/>
      <c r="H10" s="1576"/>
      <c r="I10" s="1576"/>
      <c r="J10" s="1576"/>
      <c r="K10" s="1576"/>
      <c r="L10" s="1576"/>
      <c r="M10" s="1576"/>
      <c r="N10" s="1576"/>
      <c r="O10" s="1576"/>
      <c r="P10" s="1576"/>
      <c r="Q10" s="1576"/>
      <c r="R10" s="1576"/>
      <c r="S10" s="1571"/>
    </row>
    <row r="11" spans="1:19" s="50" customFormat="1" ht="15.95" hidden="1" customHeight="1" x14ac:dyDescent="0.2">
      <c r="A11" s="53"/>
      <c r="B11" s="1668" t="s">
        <v>112</v>
      </c>
      <c r="C11" s="1150"/>
      <c r="D11" s="1669"/>
      <c r="E11" s="1668">
        <v>1100</v>
      </c>
      <c r="F11" s="1669"/>
      <c r="G11" s="51"/>
      <c r="H11" s="1576"/>
      <c r="I11" s="1576"/>
      <c r="J11" s="1576"/>
      <c r="K11" s="1576"/>
      <c r="L11" s="1576"/>
      <c r="M11" s="1576"/>
      <c r="N11" s="1576"/>
      <c r="O11" s="1576"/>
      <c r="P11" s="1576"/>
      <c r="Q11" s="1576"/>
      <c r="R11" s="1576"/>
      <c r="S11" s="1571"/>
    </row>
    <row r="12" spans="1:19" s="50" customFormat="1" ht="15.95" hidden="1" customHeight="1" x14ac:dyDescent="0.2">
      <c r="A12" s="53"/>
      <c r="B12" s="1668" t="s">
        <v>113</v>
      </c>
      <c r="C12" s="1150"/>
      <c r="D12" s="1669"/>
      <c r="E12" s="1668">
        <v>204</v>
      </c>
      <c r="F12" s="1669"/>
      <c r="G12" s="51"/>
      <c r="H12" s="1576"/>
      <c r="I12" s="1576"/>
      <c r="J12" s="1576"/>
      <c r="K12" s="1576"/>
      <c r="L12" s="1576"/>
      <c r="M12" s="1576"/>
      <c r="N12" s="1576"/>
      <c r="O12" s="1576"/>
      <c r="P12" s="1576"/>
      <c r="Q12" s="1576"/>
      <c r="R12" s="1576"/>
      <c r="S12" s="1571"/>
    </row>
    <row r="13" spans="1:19" s="50" customFormat="1" ht="15.95" hidden="1" customHeight="1" x14ac:dyDescent="0.2">
      <c r="A13" s="53"/>
      <c r="B13" s="1668" t="s">
        <v>114</v>
      </c>
      <c r="C13" s="1150"/>
      <c r="D13" s="1669"/>
      <c r="E13" s="1668">
        <v>1086</v>
      </c>
      <c r="F13" s="1669"/>
      <c r="G13" s="51"/>
      <c r="H13" s="1576"/>
      <c r="I13" s="1576"/>
      <c r="J13" s="1576"/>
      <c r="K13" s="1576"/>
      <c r="L13" s="1576"/>
      <c r="M13" s="1576"/>
      <c r="N13" s="1576"/>
      <c r="O13" s="1576"/>
      <c r="P13" s="1576"/>
      <c r="Q13" s="1576"/>
      <c r="R13" s="1576"/>
      <c r="S13" s="1571"/>
    </row>
    <row r="14" spans="1:19" s="50" customFormat="1" ht="15.95" hidden="1" customHeight="1" x14ac:dyDescent="0.2">
      <c r="A14" s="53"/>
      <c r="B14" s="1668" t="s">
        <v>115</v>
      </c>
      <c r="C14" s="1150"/>
      <c r="D14" s="1669"/>
      <c r="E14" s="1668">
        <v>216</v>
      </c>
      <c r="F14" s="1669"/>
      <c r="G14" s="51"/>
      <c r="H14" s="1576"/>
      <c r="I14" s="1576"/>
      <c r="J14" s="1576"/>
      <c r="K14" s="1576"/>
      <c r="L14" s="1576"/>
      <c r="M14" s="1576"/>
      <c r="N14" s="1576"/>
      <c r="O14" s="1576"/>
      <c r="P14" s="1576"/>
      <c r="Q14" s="1576"/>
      <c r="R14" s="1576"/>
      <c r="S14" s="1571"/>
    </row>
    <row r="15" spans="1:19" s="50" customFormat="1" ht="15.95" hidden="1" customHeight="1" x14ac:dyDescent="0.2">
      <c r="A15" s="53"/>
      <c r="B15" s="1668" t="s">
        <v>116</v>
      </c>
      <c r="C15" s="1150"/>
      <c r="D15" s="1669"/>
      <c r="E15" s="1668">
        <v>953</v>
      </c>
      <c r="F15" s="1669"/>
      <c r="G15" s="51"/>
      <c r="H15" s="1576"/>
      <c r="I15" s="1576"/>
      <c r="J15" s="1576"/>
      <c r="K15" s="1576"/>
      <c r="L15" s="1576"/>
      <c r="M15" s="1576"/>
      <c r="N15" s="1576"/>
      <c r="O15" s="1576"/>
      <c r="P15" s="1576"/>
      <c r="Q15" s="1576"/>
      <c r="R15" s="1576"/>
      <c r="S15" s="1571"/>
    </row>
    <row r="16" spans="1:19" s="50" customFormat="1" ht="15.95" hidden="1" customHeight="1" x14ac:dyDescent="0.2">
      <c r="A16" s="53"/>
      <c r="B16" s="1668" t="s">
        <v>117</v>
      </c>
      <c r="C16" s="1150"/>
      <c r="D16" s="1669"/>
      <c r="E16" s="1668">
        <v>80</v>
      </c>
      <c r="F16" s="1669"/>
      <c r="G16" s="51"/>
      <c r="H16" s="1576"/>
      <c r="I16" s="1576"/>
      <c r="J16" s="1576"/>
      <c r="K16" s="1576"/>
      <c r="L16" s="1576"/>
      <c r="M16" s="1576"/>
      <c r="N16" s="1576"/>
      <c r="O16" s="1576"/>
      <c r="P16" s="1576"/>
      <c r="Q16" s="1576"/>
      <c r="R16" s="1576"/>
      <c r="S16" s="1571"/>
    </row>
    <row r="17" spans="1:19" s="50" customFormat="1" ht="15.95" hidden="1" customHeight="1" x14ac:dyDescent="0.2">
      <c r="A17" s="53"/>
      <c r="B17" s="1668" t="s">
        <v>118</v>
      </c>
      <c r="C17" s="1150"/>
      <c r="D17" s="1669"/>
      <c r="E17" s="1668">
        <v>103</v>
      </c>
      <c r="F17" s="1669"/>
      <c r="G17" s="51"/>
      <c r="H17" s="1576"/>
      <c r="I17" s="1576"/>
      <c r="J17" s="1576"/>
      <c r="K17" s="1576"/>
      <c r="L17" s="1576"/>
      <c r="M17" s="1576"/>
      <c r="N17" s="1576"/>
      <c r="O17" s="1576"/>
      <c r="P17" s="1576"/>
      <c r="Q17" s="1576"/>
      <c r="R17" s="1576"/>
      <c r="S17" s="1571"/>
    </row>
    <row r="18" spans="1:19" s="50" customFormat="1" ht="15.95" hidden="1" customHeight="1" x14ac:dyDescent="0.2">
      <c r="A18" s="53"/>
      <c r="B18" s="1668" t="s">
        <v>119</v>
      </c>
      <c r="C18" s="1150"/>
      <c r="D18" s="1669"/>
      <c r="E18" s="1668">
        <v>827</v>
      </c>
      <c r="F18" s="1669"/>
      <c r="G18" s="51"/>
      <c r="H18" s="1576"/>
      <c r="I18" s="1576"/>
      <c r="J18" s="1576"/>
      <c r="K18" s="1576"/>
      <c r="L18" s="1576"/>
      <c r="M18" s="1576"/>
      <c r="N18" s="1576"/>
      <c r="O18" s="1576"/>
      <c r="P18" s="1576"/>
      <c r="Q18" s="1576"/>
      <c r="R18" s="1576"/>
      <c r="S18" s="1571"/>
    </row>
    <row r="19" spans="1:19" s="50" customFormat="1" ht="15.95" hidden="1" customHeight="1" x14ac:dyDescent="0.2">
      <c r="A19" s="53"/>
      <c r="B19" s="1668" t="s">
        <v>120</v>
      </c>
      <c r="C19" s="1150"/>
      <c r="D19" s="1669"/>
      <c r="E19" s="1668">
        <v>792</v>
      </c>
      <c r="F19" s="1669"/>
      <c r="G19" s="51"/>
      <c r="H19" s="1576"/>
      <c r="I19" s="1576"/>
      <c r="J19" s="1576"/>
      <c r="K19" s="1576"/>
      <c r="L19" s="1576"/>
      <c r="M19" s="1576"/>
      <c r="N19" s="1576"/>
      <c r="O19" s="1576"/>
      <c r="P19" s="1576"/>
      <c r="Q19" s="1576"/>
      <c r="R19" s="1576"/>
      <c r="S19" s="1571"/>
    </row>
    <row r="20" spans="1:19" s="50" customFormat="1" ht="15.95" hidden="1" customHeight="1" x14ac:dyDescent="0.2">
      <c r="A20" s="53"/>
      <c r="B20" s="1668" t="s">
        <v>121</v>
      </c>
      <c r="C20" s="1150"/>
      <c r="D20" s="1669"/>
      <c r="E20" s="1668">
        <v>604</v>
      </c>
      <c r="F20" s="1669"/>
      <c r="G20" s="51"/>
      <c r="H20" s="1576"/>
      <c r="I20" s="1576"/>
      <c r="J20" s="1576"/>
      <c r="K20" s="1576"/>
      <c r="L20" s="1576"/>
      <c r="M20" s="1576"/>
      <c r="N20" s="1576"/>
      <c r="O20" s="1576"/>
      <c r="P20" s="1576"/>
      <c r="Q20" s="1576"/>
      <c r="R20" s="1576"/>
      <c r="S20" s="1571"/>
    </row>
    <row r="21" spans="1:19" s="50" customFormat="1" ht="15" customHeight="1" x14ac:dyDescent="0.2">
      <c r="A21" s="54"/>
      <c r="B21" s="1644" t="s">
        <v>122</v>
      </c>
      <c r="C21" s="1644"/>
      <c r="D21" s="1644"/>
      <c r="E21" s="1644" t="s">
        <v>123</v>
      </c>
      <c r="F21" s="1644"/>
      <c r="G21" s="37"/>
      <c r="H21" s="1644" t="s">
        <v>122</v>
      </c>
      <c r="I21" s="1644"/>
      <c r="J21" s="1644"/>
      <c r="K21" s="1644"/>
      <c r="L21" s="1644"/>
      <c r="M21" s="1644"/>
      <c r="N21" s="1644"/>
      <c r="O21" s="1644"/>
      <c r="P21" s="1644"/>
      <c r="Q21" s="1644" t="s">
        <v>123</v>
      </c>
      <c r="R21" s="1644"/>
      <c r="S21" s="1644"/>
    </row>
    <row r="22" spans="1:19" s="50" customFormat="1" ht="20.100000000000001" customHeight="1" x14ac:dyDescent="0.2">
      <c r="A22" s="54" t="s">
        <v>124</v>
      </c>
      <c r="B22" s="1609"/>
      <c r="C22" s="1609"/>
      <c r="D22" s="1609"/>
      <c r="E22" s="1609"/>
      <c r="F22" s="1609"/>
      <c r="G22" s="54" t="s">
        <v>125</v>
      </c>
      <c r="H22" s="1609"/>
      <c r="I22" s="1609"/>
      <c r="J22" s="1609"/>
      <c r="K22" s="1609"/>
      <c r="L22" s="1609"/>
      <c r="M22" s="1609"/>
      <c r="N22" s="1609"/>
      <c r="O22" s="1609"/>
      <c r="P22" s="1609"/>
      <c r="Q22" s="1609"/>
      <c r="R22" s="1609"/>
      <c r="S22" s="1609"/>
    </row>
    <row r="23" spans="1:19" s="50" customFormat="1" ht="20.100000000000001" customHeight="1" x14ac:dyDescent="0.2">
      <c r="A23" s="54" t="s">
        <v>126</v>
      </c>
      <c r="B23" s="1609"/>
      <c r="C23" s="1609"/>
      <c r="D23" s="1609"/>
      <c r="E23" s="1609"/>
      <c r="F23" s="1609"/>
      <c r="G23" s="54" t="s">
        <v>127</v>
      </c>
      <c r="H23" s="1609"/>
      <c r="I23" s="1609"/>
      <c r="J23" s="1609"/>
      <c r="K23" s="1609"/>
      <c r="L23" s="1609"/>
      <c r="M23" s="1609"/>
      <c r="N23" s="1609"/>
      <c r="O23" s="1609"/>
      <c r="P23" s="1609"/>
      <c r="Q23" s="1609"/>
      <c r="R23" s="1609"/>
      <c r="S23" s="1609"/>
    </row>
    <row r="24" spans="1:19" s="50" customFormat="1" ht="20.100000000000001" customHeight="1" x14ac:dyDescent="0.2">
      <c r="A24" s="54" t="s">
        <v>128</v>
      </c>
      <c r="B24" s="1609"/>
      <c r="C24" s="1609"/>
      <c r="D24" s="1609"/>
      <c r="E24" s="1609"/>
      <c r="F24" s="1609"/>
      <c r="G24" s="54" t="s">
        <v>129</v>
      </c>
      <c r="H24" s="1609"/>
      <c r="I24" s="1609"/>
      <c r="J24" s="1609"/>
      <c r="K24" s="1609"/>
      <c r="L24" s="1609"/>
      <c r="M24" s="1609"/>
      <c r="N24" s="1609"/>
      <c r="O24" s="1609"/>
      <c r="P24" s="1609"/>
      <c r="Q24" s="1609"/>
      <c r="R24" s="1609"/>
      <c r="S24" s="1609"/>
    </row>
    <row r="25" spans="1:19" s="50" customFormat="1" ht="15" customHeight="1" x14ac:dyDescent="0.2">
      <c r="A25" s="54"/>
      <c r="B25" s="1644" t="s">
        <v>130</v>
      </c>
      <c r="C25" s="1644"/>
      <c r="D25" s="1644"/>
      <c r="E25" s="1662"/>
      <c r="F25" s="1663"/>
      <c r="G25" s="37"/>
      <c r="H25" s="1644" t="s">
        <v>130</v>
      </c>
      <c r="I25" s="1644"/>
      <c r="J25" s="1644"/>
      <c r="K25" s="1644"/>
      <c r="L25" s="1644"/>
      <c r="M25" s="1644"/>
      <c r="N25" s="1644"/>
      <c r="O25" s="1644"/>
      <c r="P25" s="1644"/>
      <c r="Q25" s="1662"/>
      <c r="R25" s="1666"/>
      <c r="S25" s="1663"/>
    </row>
    <row r="26" spans="1:19" s="50" customFormat="1" ht="18" customHeight="1" x14ac:dyDescent="0.2">
      <c r="A26" s="1609" t="s">
        <v>168</v>
      </c>
      <c r="B26" s="1577"/>
      <c r="C26" s="1578"/>
      <c r="D26" s="1579"/>
      <c r="E26" s="1664"/>
      <c r="F26" s="1665"/>
      <c r="G26" s="1609" t="s">
        <v>168</v>
      </c>
      <c r="H26" s="1577"/>
      <c r="I26" s="1578"/>
      <c r="J26" s="1578"/>
      <c r="K26" s="1578"/>
      <c r="L26" s="1578"/>
      <c r="M26" s="1578"/>
      <c r="N26" s="1578"/>
      <c r="O26" s="1578"/>
      <c r="P26" s="1579"/>
      <c r="Q26" s="1664"/>
      <c r="R26" s="1667"/>
      <c r="S26" s="1665"/>
    </row>
    <row r="27" spans="1:19" s="50" customFormat="1" ht="18" customHeight="1" x14ac:dyDescent="0.2">
      <c r="A27" s="1609"/>
      <c r="B27" s="1587"/>
      <c r="C27" s="1588"/>
      <c r="D27" s="1589"/>
      <c r="E27" s="1664"/>
      <c r="F27" s="1665"/>
      <c r="G27" s="1609"/>
      <c r="H27" s="1587"/>
      <c r="I27" s="1588"/>
      <c r="J27" s="1588"/>
      <c r="K27" s="1588"/>
      <c r="L27" s="1588"/>
      <c r="M27" s="1588"/>
      <c r="N27" s="1588"/>
      <c r="O27" s="1588"/>
      <c r="P27" s="1589"/>
      <c r="Q27" s="1664"/>
      <c r="R27" s="1667"/>
      <c r="S27" s="1665"/>
    </row>
    <row r="28" spans="1:19" ht="15.95" customHeight="1" x14ac:dyDescent="0.2">
      <c r="A28" s="1560"/>
      <c r="B28" s="1560"/>
      <c r="C28" s="1560"/>
      <c r="D28" s="1560"/>
      <c r="E28" s="1560"/>
      <c r="F28" s="1560"/>
      <c r="G28" s="1560"/>
      <c r="H28" s="1560"/>
      <c r="I28" s="1560"/>
      <c r="J28" s="1560"/>
      <c r="K28" s="1560"/>
      <c r="L28" s="1560"/>
      <c r="M28" s="1560"/>
      <c r="N28" s="1560"/>
      <c r="O28" s="1560"/>
      <c r="P28" s="1560"/>
      <c r="Q28" s="1560"/>
      <c r="R28" s="1560"/>
      <c r="S28" s="1560"/>
    </row>
    <row r="29" spans="1:19" x14ac:dyDescent="0.2">
      <c r="A29" s="39"/>
      <c r="B29" s="52" t="s">
        <v>131</v>
      </c>
      <c r="C29" s="52"/>
      <c r="D29" s="1102" t="s">
        <v>132</v>
      </c>
      <c r="E29" s="1620"/>
      <c r="F29" s="1621" t="s">
        <v>133</v>
      </c>
      <c r="G29" s="1622"/>
      <c r="H29" s="1621" t="s">
        <v>134</v>
      </c>
      <c r="I29" s="1622"/>
      <c r="J29" s="1621" t="s">
        <v>135</v>
      </c>
      <c r="K29" s="1622"/>
      <c r="L29" s="1621" t="s">
        <v>136</v>
      </c>
      <c r="M29" s="1622"/>
      <c r="N29" s="1621" t="s">
        <v>137</v>
      </c>
      <c r="O29" s="1623"/>
      <c r="P29" s="1632" t="s">
        <v>138</v>
      </c>
      <c r="Q29" s="1622"/>
      <c r="R29" s="1621" t="s">
        <v>139</v>
      </c>
      <c r="S29" s="1622"/>
    </row>
    <row r="30" spans="1:19" ht="30" customHeight="1" x14ac:dyDescent="0.2">
      <c r="A30" s="38" t="s">
        <v>124</v>
      </c>
      <c r="B30" s="54" t="str">
        <f>IF(B22&lt;&gt;"",B22,"")</f>
        <v/>
      </c>
      <c r="C30" s="54" t="s">
        <v>127</v>
      </c>
      <c r="D30" s="1570" t="str">
        <f>IF(H23&lt;&gt;"",H23,"")</f>
        <v/>
      </c>
      <c r="E30" s="1571"/>
      <c r="F30" s="72"/>
      <c r="G30" s="74"/>
      <c r="H30" s="72"/>
      <c r="I30" s="74"/>
      <c r="J30" s="72"/>
      <c r="K30" s="74"/>
      <c r="L30" s="72"/>
      <c r="M30" s="74"/>
      <c r="N30" s="72"/>
      <c r="O30" s="73"/>
      <c r="P30" s="61"/>
      <c r="Q30" s="74"/>
      <c r="R30" s="72" t="str">
        <f>IF(P30=3,1,IF(Q30=3,0,""))</f>
        <v/>
      </c>
      <c r="S30" s="74" t="str">
        <f>IF(P30=3,0,IF(Q30=3,1,""))</f>
        <v/>
      </c>
    </row>
    <row r="31" spans="1:19" ht="30" customHeight="1" x14ac:dyDescent="0.2">
      <c r="A31" s="38" t="s">
        <v>126</v>
      </c>
      <c r="B31" s="54" t="str">
        <f>IF(B23&lt;&gt;"",B23,"")</f>
        <v/>
      </c>
      <c r="C31" s="54" t="s">
        <v>125</v>
      </c>
      <c r="D31" s="1570" t="str">
        <f>IF(H22&lt;&gt;"",H22,"")</f>
        <v/>
      </c>
      <c r="E31" s="1571"/>
      <c r="F31" s="72"/>
      <c r="G31" s="74"/>
      <c r="H31" s="72"/>
      <c r="I31" s="74"/>
      <c r="J31" s="72"/>
      <c r="K31" s="74"/>
      <c r="L31" s="72"/>
      <c r="M31" s="74"/>
      <c r="N31" s="72"/>
      <c r="O31" s="73"/>
      <c r="P31" s="61"/>
      <c r="Q31" s="74"/>
      <c r="R31" s="72" t="str">
        <f t="shared" ref="R31:R32" si="0">IF(P31=3,1,IF(Q31=3,0,""))</f>
        <v/>
      </c>
      <c r="S31" s="74" t="str">
        <f t="shared" ref="S31:S32" si="1">IF(P31=3,0,IF(Q31=3,1,""))</f>
        <v/>
      </c>
    </row>
    <row r="32" spans="1:19" ht="30" customHeight="1" x14ac:dyDescent="0.2">
      <c r="A32" s="38" t="s">
        <v>128</v>
      </c>
      <c r="B32" s="54" t="str">
        <f>IF(B24&lt;&gt;"",B24,"")</f>
        <v/>
      </c>
      <c r="C32" s="54" t="s">
        <v>129</v>
      </c>
      <c r="D32" s="1570" t="str">
        <f t="shared" ref="D32" si="2">IF(H24&lt;&gt;"",H24,"")</f>
        <v/>
      </c>
      <c r="E32" s="1571"/>
      <c r="F32" s="72"/>
      <c r="G32" s="74"/>
      <c r="H32" s="72"/>
      <c r="I32" s="74"/>
      <c r="J32" s="72"/>
      <c r="K32" s="74"/>
      <c r="L32" s="72"/>
      <c r="M32" s="74"/>
      <c r="N32" s="72"/>
      <c r="O32" s="73"/>
      <c r="P32" s="61"/>
      <c r="Q32" s="74"/>
      <c r="R32" s="72" t="str">
        <f t="shared" si="0"/>
        <v/>
      </c>
      <c r="S32" s="74" t="str">
        <f t="shared" si="1"/>
        <v/>
      </c>
    </row>
    <row r="33" spans="1:19" ht="15.2" customHeight="1" x14ac:dyDescent="0.2">
      <c r="A33" s="1609" t="s">
        <v>168</v>
      </c>
      <c r="B33" s="40" t="str">
        <f>IF(B26&lt;&gt;"",B26,"")</f>
        <v/>
      </c>
      <c r="C33" s="1609"/>
      <c r="D33" s="1577" t="str">
        <f>IF(H26&lt;&gt;"",H26,"")</f>
        <v/>
      </c>
      <c r="E33" s="1579"/>
      <c r="F33" s="1561"/>
      <c r="G33" s="1564"/>
      <c r="H33" s="1561"/>
      <c r="I33" s="1564"/>
      <c r="J33" s="1561"/>
      <c r="K33" s="1564"/>
      <c r="L33" s="1561"/>
      <c r="M33" s="1564"/>
      <c r="N33" s="1561"/>
      <c r="O33" s="1559"/>
      <c r="P33" s="1659"/>
      <c r="Q33" s="1564"/>
      <c r="R33" s="1561" t="str">
        <f>IF(P33=3,1,IF(Q33=3,0,""))</f>
        <v/>
      </c>
      <c r="S33" s="1564" t="str">
        <f>IF(P33=3,0,IF(Q33=3,1,""))</f>
        <v/>
      </c>
    </row>
    <row r="34" spans="1:19" ht="15.2" customHeight="1" x14ac:dyDescent="0.2">
      <c r="A34" s="1609"/>
      <c r="B34" s="41" t="str">
        <f>IF(B27&lt;&gt;"",B27,"")</f>
        <v/>
      </c>
      <c r="C34" s="1609"/>
      <c r="D34" s="1587" t="str">
        <f>IF(H27&lt;&gt;"",H27,"")</f>
        <v/>
      </c>
      <c r="E34" s="1589"/>
      <c r="F34" s="1717"/>
      <c r="G34" s="1718"/>
      <c r="H34" s="1717"/>
      <c r="I34" s="1718"/>
      <c r="J34" s="1717"/>
      <c r="K34" s="1718"/>
      <c r="L34" s="1717"/>
      <c r="M34" s="1718"/>
      <c r="N34" s="1717"/>
      <c r="O34" s="1628"/>
      <c r="P34" s="1719"/>
      <c r="Q34" s="1718"/>
      <c r="R34" s="1717"/>
      <c r="S34" s="1718"/>
    </row>
    <row r="35" spans="1:19" ht="30" customHeight="1" x14ac:dyDescent="0.2">
      <c r="A35" s="38" t="s">
        <v>124</v>
      </c>
      <c r="B35" s="54" t="str">
        <f>IF(B22&lt;&gt;"",B22,"")</f>
        <v/>
      </c>
      <c r="C35" s="54" t="s">
        <v>125</v>
      </c>
      <c r="D35" s="1570" t="str">
        <f>IF(H22&lt;&gt;"",H22,"")</f>
        <v/>
      </c>
      <c r="E35" s="1571"/>
      <c r="F35" s="72"/>
      <c r="G35" s="74"/>
      <c r="H35" s="72"/>
      <c r="I35" s="74"/>
      <c r="J35" s="72"/>
      <c r="K35" s="74"/>
      <c r="L35" s="72"/>
      <c r="M35" s="74"/>
      <c r="N35" s="72"/>
      <c r="O35" s="73"/>
      <c r="P35" s="61"/>
      <c r="Q35" s="74"/>
      <c r="R35" s="72" t="str">
        <f t="shared" ref="R35:R37" si="3">IF(P35=3,1,IF(Q35=3,0,""))</f>
        <v/>
      </c>
      <c r="S35" s="74" t="str">
        <f t="shared" ref="S35:S37" si="4">IF(P35=3,0,IF(Q35=3,1,""))</f>
        <v/>
      </c>
    </row>
    <row r="36" spans="1:19" ht="30" customHeight="1" x14ac:dyDescent="0.2">
      <c r="A36" s="38" t="s">
        <v>126</v>
      </c>
      <c r="B36" s="54" t="str">
        <f>IF(B23&lt;&gt;"",B23,"")</f>
        <v/>
      </c>
      <c r="C36" s="54" t="s">
        <v>129</v>
      </c>
      <c r="D36" s="1570" t="str">
        <f>IF(H24&lt;&gt;"",H24,"")</f>
        <v/>
      </c>
      <c r="E36" s="1571"/>
      <c r="F36" s="72"/>
      <c r="G36" s="74"/>
      <c r="H36" s="72"/>
      <c r="I36" s="74"/>
      <c r="J36" s="72"/>
      <c r="K36" s="74"/>
      <c r="L36" s="72"/>
      <c r="M36" s="74"/>
      <c r="N36" s="72"/>
      <c r="O36" s="73"/>
      <c r="P36" s="61"/>
      <c r="Q36" s="74"/>
      <c r="R36" s="72" t="str">
        <f t="shared" si="3"/>
        <v/>
      </c>
      <c r="S36" s="74" t="str">
        <f t="shared" si="4"/>
        <v/>
      </c>
    </row>
    <row r="37" spans="1:19" ht="30" customHeight="1" x14ac:dyDescent="0.2">
      <c r="A37" s="38" t="s">
        <v>128</v>
      </c>
      <c r="B37" s="54" t="str">
        <f>IF(B24&lt;&gt;"",B24,"")</f>
        <v/>
      </c>
      <c r="C37" s="54" t="s">
        <v>127</v>
      </c>
      <c r="D37" s="1570" t="str">
        <f>IF(H23&lt;&gt;"",H23,"")</f>
        <v/>
      </c>
      <c r="E37" s="1571"/>
      <c r="F37" s="72"/>
      <c r="G37" s="74"/>
      <c r="H37" s="72"/>
      <c r="I37" s="74"/>
      <c r="J37" s="72"/>
      <c r="K37" s="74"/>
      <c r="L37" s="72"/>
      <c r="M37" s="74"/>
      <c r="N37" s="72"/>
      <c r="O37" s="73"/>
      <c r="P37" s="61"/>
      <c r="Q37" s="74"/>
      <c r="R37" s="72" t="str">
        <f t="shared" si="3"/>
        <v/>
      </c>
      <c r="S37" s="74" t="str">
        <f t="shared" si="4"/>
        <v/>
      </c>
    </row>
    <row r="38" spans="1:19" ht="30" customHeight="1" x14ac:dyDescent="0.2">
      <c r="A38" s="38"/>
      <c r="B38" s="54"/>
      <c r="C38" s="54"/>
      <c r="D38" s="1570"/>
      <c r="E38" s="1571"/>
      <c r="F38" s="72"/>
      <c r="G38" s="74"/>
      <c r="H38" s="72"/>
      <c r="I38" s="74"/>
      <c r="J38" s="72"/>
      <c r="K38" s="74"/>
      <c r="L38" s="72"/>
      <c r="M38" s="74"/>
      <c r="N38" s="72"/>
      <c r="O38" s="73"/>
      <c r="P38" s="61"/>
      <c r="Q38" s="74"/>
      <c r="R38" s="72"/>
      <c r="S38" s="74"/>
    </row>
    <row r="39" spans="1:19" ht="18" hidden="1" customHeight="1" x14ac:dyDescent="0.2">
      <c r="A39" s="62"/>
      <c r="B39" s="156"/>
      <c r="C39" s="64"/>
      <c r="D39" s="156"/>
      <c r="E39" s="156"/>
      <c r="F39" s="156"/>
      <c r="G39" s="156"/>
      <c r="H39" s="157"/>
      <c r="I39" s="158"/>
      <c r="J39" s="157"/>
      <c r="K39" s="157"/>
      <c r="L39" s="158"/>
      <c r="M39" s="157"/>
      <c r="N39" s="157"/>
      <c r="O39" s="158"/>
      <c r="P39" s="159">
        <f>SUM(P33:P38)</f>
        <v>0</v>
      </c>
      <c r="Q39" s="160">
        <f>SUM(Q33:Q38)</f>
        <v>0</v>
      </c>
      <c r="R39" s="159">
        <f>SUM(R33:R38)</f>
        <v>0</v>
      </c>
      <c r="S39" s="160">
        <f>SUM(S33:S38)</f>
        <v>0</v>
      </c>
    </row>
    <row r="40" spans="1:19" s="32" customFormat="1" ht="20.100000000000001" customHeight="1" x14ac:dyDescent="0.2">
      <c r="A40" s="1572" t="s">
        <v>141</v>
      </c>
      <c r="B40" s="1573"/>
      <c r="C40" s="1573"/>
      <c r="D40" s="1573"/>
      <c r="E40" s="1573"/>
      <c r="F40" s="1573"/>
      <c r="G40" s="1573"/>
      <c r="H40" s="1573"/>
      <c r="I40" s="1573"/>
      <c r="J40" s="1573"/>
      <c r="K40" s="1573"/>
      <c r="L40" s="1573"/>
      <c r="M40" s="1573"/>
      <c r="N40" s="1573"/>
      <c r="O40" s="1573"/>
      <c r="P40" s="61" t="str">
        <f>IF(SUM(P30:P38)&gt;0,SUM(P30:P38),IF(SUM(Q30:Q38)&gt;0,SUM(P30:P38),""))</f>
        <v/>
      </c>
      <c r="Q40" s="74" t="str">
        <f>IF(SUM(Q30:Q38)&gt;0,SUM(Q30:Q38),IF(SUM(R30:R38)&gt;0,SUM(Q30:Q38),""))</f>
        <v/>
      </c>
      <c r="R40" s="72" t="str">
        <f>IF(SUM(R30:R38)&gt;0,SUM(R30:R38),IF(SUM(S30:S38)&gt;0,SUM(R30:R38),""))</f>
        <v/>
      </c>
      <c r="S40" s="74" t="str">
        <f>IF(SUM(R30:S38)&gt;0,SUM(S30:S38),IF(SUM(R30:R38)&gt;0,SUM(S30:S38),""))</f>
        <v/>
      </c>
    </row>
    <row r="41" spans="1:19" s="32" customFormat="1" ht="9.9499999999999993" customHeight="1" x14ac:dyDescent="0.2">
      <c r="A41" s="1559"/>
      <c r="B41" s="1559"/>
      <c r="C41" s="1559"/>
      <c r="D41" s="1559"/>
      <c r="E41" s="1559"/>
      <c r="F41" s="1559"/>
      <c r="G41" s="1559"/>
      <c r="H41" s="1559"/>
      <c r="I41" s="1559"/>
      <c r="J41" s="1559"/>
      <c r="K41" s="1559"/>
      <c r="L41" s="1559"/>
      <c r="M41" s="1559"/>
      <c r="N41" s="1559"/>
      <c r="O41" s="1559"/>
      <c r="P41" s="1559"/>
      <c r="Q41" s="1559"/>
      <c r="R41" s="1559"/>
      <c r="S41" s="1559"/>
    </row>
    <row r="42" spans="1:19" s="32" customFormat="1" ht="18" customHeight="1" x14ac:dyDescent="0.2">
      <c r="A42" s="1720"/>
      <c r="B42" s="1720"/>
      <c r="C42" s="1720"/>
      <c r="D42" s="1720"/>
      <c r="E42" s="1720"/>
      <c r="F42" s="1720"/>
      <c r="G42" s="1628"/>
      <c r="H42" s="1628"/>
      <c r="I42" s="1628"/>
      <c r="J42" s="1628"/>
      <c r="K42" s="1628"/>
      <c r="L42" s="1628"/>
      <c r="M42" s="1628"/>
      <c r="N42" s="1628"/>
      <c r="O42" s="1628"/>
      <c r="P42" s="1628"/>
      <c r="Q42" s="1628"/>
      <c r="R42" s="1628"/>
      <c r="S42" s="1628"/>
    </row>
    <row r="43" spans="1:19" ht="21.95" customHeight="1" x14ac:dyDescent="0.2">
      <c r="A43" s="1651" t="s">
        <v>185</v>
      </c>
      <c r="B43" s="1652"/>
      <c r="C43" s="1653" t="str">
        <f>IF(R40=4,CONCATENATE(R40," : ",S40),IF(S40=4,CONCATENATE(S40," : ",R40),""))</f>
        <v/>
      </c>
      <c r="D43" s="1654"/>
      <c r="E43" s="75" t="s">
        <v>186</v>
      </c>
      <c r="F43" s="1653" t="str">
        <f>IF(R40=4,CONCATENATE(P40," : ",Q40),IF(S40=4,CONCATENATE(Q40," : ",P40),""))</f>
        <v/>
      </c>
      <c r="G43" s="1654"/>
      <c r="H43" s="1655" t="s">
        <v>187</v>
      </c>
      <c r="I43" s="1656"/>
      <c r="J43" s="1656"/>
      <c r="K43" s="1656" t="str">
        <f>IF(R40=4,A6,IF(S40=4,H6,""))</f>
        <v/>
      </c>
      <c r="L43" s="1656"/>
      <c r="M43" s="1656"/>
      <c r="N43" s="1656"/>
      <c r="O43" s="1656"/>
      <c r="P43" s="1656"/>
      <c r="Q43" s="1656"/>
      <c r="R43" s="1656"/>
      <c r="S43" s="1654"/>
    </row>
    <row r="44" spans="1:19" s="32" customFormat="1" ht="18" customHeight="1" x14ac:dyDescent="0.2">
      <c r="A44" s="1576"/>
      <c r="B44" s="1576"/>
      <c r="C44" s="1576"/>
      <c r="D44" s="1576"/>
      <c r="E44" s="1576"/>
      <c r="F44" s="1576"/>
      <c r="G44" s="1576"/>
      <c r="H44" s="1576"/>
      <c r="I44" s="1576"/>
      <c r="J44" s="1576"/>
      <c r="K44" s="1576"/>
      <c r="L44" s="1576"/>
      <c r="M44" s="1576"/>
      <c r="N44" s="1576"/>
      <c r="O44" s="1576"/>
      <c r="P44" s="1576"/>
      <c r="Q44" s="1576"/>
      <c r="R44" s="1576"/>
      <c r="S44" s="1576"/>
    </row>
    <row r="45" spans="1:19" s="32" customFormat="1" ht="18" customHeight="1" x14ac:dyDescent="0.2">
      <c r="A45" s="1650" t="s">
        <v>144</v>
      </c>
      <c r="B45" s="1650"/>
      <c r="C45" s="1650"/>
      <c r="D45" s="1650"/>
      <c r="E45" s="1650"/>
      <c r="F45" s="1650"/>
      <c r="G45" s="1650"/>
      <c r="H45" s="1650"/>
      <c r="I45" s="1650"/>
      <c r="J45" s="1650"/>
      <c r="K45" s="1650"/>
      <c r="L45" s="1650"/>
      <c r="M45" s="1650"/>
      <c r="N45" s="1650"/>
      <c r="O45" s="1650"/>
      <c r="P45" s="1650"/>
      <c r="Q45" s="1650"/>
      <c r="R45" s="1650"/>
      <c r="S45" s="1650"/>
    </row>
    <row r="46" spans="1:19" s="32" customFormat="1" ht="18" customHeight="1" x14ac:dyDescent="0.2">
      <c r="A46" s="1625"/>
      <c r="B46" s="1625"/>
      <c r="C46" s="1625"/>
      <c r="D46" s="1625"/>
      <c r="E46" s="1625"/>
      <c r="F46" s="1625"/>
      <c r="G46" s="1625"/>
      <c r="H46" s="1625"/>
      <c r="I46" s="1625"/>
      <c r="J46" s="1625"/>
      <c r="K46" s="1625"/>
      <c r="L46" s="1625"/>
      <c r="M46" s="1625"/>
      <c r="N46" s="1625"/>
      <c r="O46" s="1625"/>
      <c r="P46" s="1625"/>
      <c r="Q46" s="1625"/>
      <c r="R46" s="1625"/>
      <c r="S46" s="1625"/>
    </row>
    <row r="47" spans="1:19" s="32" customFormat="1" ht="18" customHeight="1" x14ac:dyDescent="0.2">
      <c r="A47" s="1625" t="s">
        <v>188</v>
      </c>
      <c r="B47" s="1625"/>
      <c r="C47" s="1625"/>
      <c r="D47" s="1625"/>
      <c r="E47" s="1625"/>
      <c r="F47" s="1625"/>
      <c r="G47" s="1625"/>
      <c r="H47" s="1625"/>
      <c r="I47" s="1625"/>
      <c r="J47" s="1625"/>
      <c r="K47" s="1625"/>
      <c r="L47" s="1625"/>
      <c r="M47" s="1625"/>
      <c r="N47" s="1625"/>
      <c r="O47" s="1625"/>
      <c r="P47" s="1625"/>
      <c r="Q47" s="1625"/>
      <c r="R47" s="1625"/>
      <c r="S47" s="1625"/>
    </row>
    <row r="48" spans="1:19" s="32" customFormat="1" ht="18" customHeight="1" x14ac:dyDescent="0.2">
      <c r="A48" s="1625"/>
      <c r="B48" s="1625"/>
      <c r="C48" s="1625"/>
      <c r="D48" s="1625"/>
      <c r="E48" s="1625"/>
      <c r="F48" s="1625"/>
      <c r="G48" s="1625"/>
      <c r="H48" s="1625"/>
      <c r="I48" s="1625"/>
      <c r="J48" s="1625"/>
      <c r="K48" s="1625"/>
      <c r="L48" s="1625"/>
      <c r="M48" s="1625"/>
      <c r="N48" s="1625"/>
      <c r="O48" s="1625"/>
      <c r="P48" s="1625"/>
      <c r="Q48" s="1625"/>
      <c r="R48" s="1625"/>
      <c r="S48" s="1625"/>
    </row>
    <row r="49" spans="1:19" s="32" customFormat="1" ht="18" customHeight="1" x14ac:dyDescent="0.2">
      <c r="A49" s="1559"/>
      <c r="B49" s="1559"/>
      <c r="C49" s="1559"/>
      <c r="D49" s="1559"/>
      <c r="E49" s="1559"/>
      <c r="F49" s="1559"/>
      <c r="G49" s="1559"/>
      <c r="H49" s="1559"/>
      <c r="I49" s="1559"/>
      <c r="J49" s="1559"/>
      <c r="K49" s="1559"/>
      <c r="L49" s="1559"/>
      <c r="M49" s="1559"/>
      <c r="N49" s="1559"/>
      <c r="O49" s="1559"/>
      <c r="P49" s="1559"/>
      <c r="Q49" s="1559"/>
      <c r="R49" s="1559"/>
      <c r="S49" s="1559"/>
    </row>
    <row r="50" spans="1:19" s="32" customFormat="1" ht="14.1" customHeight="1" x14ac:dyDescent="0.2">
      <c r="A50" s="1169"/>
      <c r="B50" s="1169"/>
      <c r="C50" s="1169"/>
      <c r="D50" s="1169"/>
      <c r="E50" s="1169"/>
      <c r="F50" s="1169"/>
      <c r="G50" s="1169"/>
      <c r="H50" s="1169"/>
      <c r="I50" s="1169"/>
      <c r="J50" s="1169"/>
      <c r="K50" s="1169"/>
      <c r="L50" s="1169"/>
      <c r="M50" s="1169"/>
      <c r="N50" s="1169"/>
      <c r="O50" s="1169"/>
      <c r="P50" s="1169"/>
      <c r="Q50" s="1169"/>
      <c r="R50" s="1169"/>
      <c r="S50" s="1169"/>
    </row>
    <row r="51" spans="1:19" x14ac:dyDescent="0.2">
      <c r="B51" s="1560" t="s">
        <v>146</v>
      </c>
      <c r="C51" s="1560"/>
      <c r="D51" s="1560"/>
      <c r="E51" s="1560"/>
      <c r="F51" s="1172"/>
      <c r="G51" s="1172"/>
      <c r="H51" s="1560" t="s">
        <v>147</v>
      </c>
      <c r="I51" s="1560"/>
      <c r="J51" s="1560"/>
      <c r="K51" s="1560"/>
      <c r="L51" s="1560"/>
      <c r="M51" s="1560"/>
      <c r="N51" s="1560"/>
      <c r="O51" s="1560"/>
      <c r="P51" s="1560"/>
      <c r="Q51" s="1560"/>
      <c r="R51" s="1560"/>
    </row>
    <row r="52" spans="1:19" ht="21.95" customHeight="1" x14ac:dyDescent="0.2"/>
    <row r="53" spans="1:19" ht="24.95" customHeight="1" x14ac:dyDescent="0.2">
      <c r="A53" s="1673" t="s">
        <v>183</v>
      </c>
      <c r="B53" s="1673"/>
      <c r="C53" s="1673"/>
      <c r="D53" s="1673"/>
      <c r="E53" s="1673"/>
      <c r="F53" s="1673"/>
      <c r="G53" s="1673"/>
      <c r="H53" s="1673"/>
      <c r="I53" s="1673"/>
      <c r="J53" s="1673"/>
      <c r="K53" s="1673"/>
      <c r="L53" s="1673"/>
      <c r="M53" s="1673"/>
      <c r="N53" s="1673"/>
      <c r="O53" s="1673"/>
      <c r="P53" s="1673"/>
      <c r="Q53" s="1673"/>
      <c r="R53" s="1673"/>
      <c r="S53" s="1673"/>
    </row>
    <row r="54" spans="1:19" ht="24.95" customHeight="1" x14ac:dyDescent="0.2">
      <c r="A54" s="1674" t="s">
        <v>288</v>
      </c>
      <c r="B54" s="1674"/>
      <c r="C54" s="1674"/>
      <c r="D54" s="1674"/>
      <c r="E54" s="1674"/>
      <c r="F54" s="1674"/>
      <c r="G54" s="1674"/>
      <c r="H54" s="1674"/>
      <c r="I54" s="1674"/>
      <c r="J54" s="1674"/>
      <c r="K54" s="1674"/>
      <c r="L54" s="1674"/>
      <c r="M54" s="1674"/>
      <c r="N54" s="1674"/>
      <c r="O54" s="1674"/>
      <c r="P54" s="1674"/>
      <c r="Q54" s="1674"/>
      <c r="R54" s="1674"/>
      <c r="S54" s="1674"/>
    </row>
    <row r="55" spans="1:19" ht="12" customHeight="1" x14ac:dyDescent="0.25">
      <c r="A55" s="1615"/>
      <c r="B55" s="1615"/>
      <c r="C55" s="1615"/>
      <c r="D55" s="1615"/>
      <c r="E55" s="1615"/>
      <c r="F55" s="1615"/>
      <c r="G55" s="1615"/>
      <c r="H55" s="1615"/>
      <c r="I55" s="1615"/>
      <c r="J55" s="1615"/>
      <c r="K55" s="1615"/>
      <c r="L55" s="1615"/>
      <c r="M55" s="1615"/>
      <c r="N55" s="1615"/>
      <c r="O55" s="1615"/>
      <c r="P55" s="1615"/>
      <c r="Q55" s="1615"/>
      <c r="R55" s="1615"/>
      <c r="S55" s="1615"/>
    </row>
    <row r="56" spans="1:19" s="32" customFormat="1" ht="30" customHeight="1" x14ac:dyDescent="0.2">
      <c r="A56" s="1714">
        <v>43084</v>
      </c>
      <c r="B56" s="1714"/>
      <c r="C56" s="1714"/>
      <c r="D56" s="1714"/>
      <c r="E56" s="1714"/>
      <c r="F56" s="1714"/>
      <c r="G56" s="1715" t="s">
        <v>282</v>
      </c>
      <c r="H56" s="1715"/>
      <c r="I56" s="1715"/>
      <c r="J56" s="1715"/>
      <c r="K56" s="1715"/>
      <c r="L56" s="1715"/>
      <c r="M56" s="1715"/>
      <c r="N56" s="1715"/>
      <c r="O56" s="1715"/>
      <c r="P56" s="1716" t="s">
        <v>233</v>
      </c>
      <c r="Q56" s="1716"/>
      <c r="R56" s="1716"/>
      <c r="S56" s="1716"/>
    </row>
    <row r="57" spans="1:19" s="32" customFormat="1" ht="12" customHeight="1" x14ac:dyDescent="0.2">
      <c r="A57" s="1670"/>
      <c r="B57" s="1670"/>
      <c r="C57" s="1670"/>
      <c r="D57" s="1670"/>
      <c r="E57" s="1670"/>
      <c r="F57" s="1670"/>
      <c r="G57" s="1670"/>
      <c r="H57" s="1670"/>
      <c r="I57" s="1670"/>
      <c r="J57" s="1670"/>
      <c r="K57" s="1670"/>
      <c r="L57" s="1670"/>
      <c r="M57" s="1670"/>
      <c r="N57" s="1670"/>
      <c r="O57" s="1670"/>
      <c r="P57" s="1670"/>
      <c r="Q57" s="1670"/>
      <c r="R57" s="1670"/>
      <c r="S57" s="1670"/>
    </row>
    <row r="58" spans="1:19" ht="21.95" customHeight="1" x14ac:dyDescent="0.2">
      <c r="A58" s="1709" t="s">
        <v>9</v>
      </c>
      <c r="B58" s="1709"/>
      <c r="C58" s="1709"/>
      <c r="D58" s="1709"/>
      <c r="E58" s="1709"/>
      <c r="F58" s="1710" t="s">
        <v>140</v>
      </c>
      <c r="G58" s="1710"/>
      <c r="H58" s="1709" t="s">
        <v>37</v>
      </c>
      <c r="I58" s="1709"/>
      <c r="J58" s="1709"/>
      <c r="K58" s="1709"/>
      <c r="L58" s="1709"/>
      <c r="M58" s="1709"/>
      <c r="N58" s="1709"/>
      <c r="O58" s="1709"/>
      <c r="P58" s="1709"/>
      <c r="Q58" s="1709"/>
      <c r="R58" s="1709"/>
      <c r="S58" s="1709"/>
    </row>
    <row r="59" spans="1:19" s="32" customFormat="1" ht="15" customHeight="1" x14ac:dyDescent="0.2">
      <c r="A59" s="1613"/>
      <c r="B59" s="1613"/>
      <c r="C59" s="1613"/>
      <c r="D59" s="1613"/>
      <c r="E59" s="1613"/>
      <c r="F59" s="1613"/>
      <c r="G59" s="1613"/>
      <c r="H59" s="1613"/>
      <c r="I59" s="1613"/>
      <c r="J59" s="1613"/>
      <c r="K59" s="1613"/>
      <c r="L59" s="1613"/>
      <c r="M59" s="1613"/>
      <c r="N59" s="1613"/>
      <c r="O59" s="1613"/>
      <c r="P59" s="1613"/>
      <c r="Q59" s="1613"/>
      <c r="R59" s="1613"/>
      <c r="S59" s="1613"/>
    </row>
    <row r="60" spans="1:19" s="50" customFormat="1" ht="15.95" customHeight="1" x14ac:dyDescent="0.2">
      <c r="A60" s="1711" t="s">
        <v>108</v>
      </c>
      <c r="B60" s="1712"/>
      <c r="C60" s="1712"/>
      <c r="D60" s="1712"/>
      <c r="E60" s="1712"/>
      <c r="F60" s="1712"/>
      <c r="G60" s="1712" t="s">
        <v>109</v>
      </c>
      <c r="H60" s="1712"/>
      <c r="I60" s="1712"/>
      <c r="J60" s="1712"/>
      <c r="K60" s="1712"/>
      <c r="L60" s="1712"/>
      <c r="M60" s="1712"/>
      <c r="N60" s="1712"/>
      <c r="O60" s="1712"/>
      <c r="P60" s="1712"/>
      <c r="Q60" s="1712"/>
      <c r="R60" s="1712"/>
      <c r="S60" s="1713"/>
    </row>
    <row r="61" spans="1:19" s="50" customFormat="1" ht="15.95" hidden="1" customHeight="1" x14ac:dyDescent="0.2">
      <c r="A61" s="53"/>
      <c r="B61" s="1668" t="s">
        <v>110</v>
      </c>
      <c r="C61" s="1150"/>
      <c r="D61" s="1669"/>
      <c r="E61" s="1668">
        <v>1085</v>
      </c>
      <c r="F61" s="1669"/>
      <c r="G61" s="51"/>
      <c r="H61" s="1576"/>
      <c r="I61" s="1576"/>
      <c r="J61" s="1576"/>
      <c r="K61" s="1576"/>
      <c r="L61" s="1576"/>
      <c r="M61" s="1576"/>
      <c r="N61" s="1576"/>
      <c r="O61" s="1576"/>
      <c r="P61" s="1576"/>
      <c r="Q61" s="1576"/>
      <c r="R61" s="1576"/>
      <c r="S61" s="1571"/>
    </row>
    <row r="62" spans="1:19" s="50" customFormat="1" ht="15.95" hidden="1" customHeight="1" x14ac:dyDescent="0.2">
      <c r="A62" s="53"/>
      <c r="B62" s="1668" t="s">
        <v>111</v>
      </c>
      <c r="C62" s="1150"/>
      <c r="D62" s="1669"/>
      <c r="E62" s="1668">
        <v>545</v>
      </c>
      <c r="F62" s="1669"/>
      <c r="G62" s="51"/>
      <c r="H62" s="1576"/>
      <c r="I62" s="1576"/>
      <c r="J62" s="1576"/>
      <c r="K62" s="1576"/>
      <c r="L62" s="1576"/>
      <c r="M62" s="1576"/>
      <c r="N62" s="1576"/>
      <c r="O62" s="1576"/>
      <c r="P62" s="1576"/>
      <c r="Q62" s="1576"/>
      <c r="R62" s="1576"/>
      <c r="S62" s="1571"/>
    </row>
    <row r="63" spans="1:19" s="50" customFormat="1" ht="15.95" hidden="1" customHeight="1" x14ac:dyDescent="0.2">
      <c r="A63" s="53"/>
      <c r="B63" s="1668" t="s">
        <v>112</v>
      </c>
      <c r="C63" s="1150"/>
      <c r="D63" s="1669"/>
      <c r="E63" s="1668">
        <v>1100</v>
      </c>
      <c r="F63" s="1669"/>
      <c r="G63" s="51"/>
      <c r="H63" s="1576"/>
      <c r="I63" s="1576"/>
      <c r="J63" s="1576"/>
      <c r="K63" s="1576"/>
      <c r="L63" s="1576"/>
      <c r="M63" s="1576"/>
      <c r="N63" s="1576"/>
      <c r="O63" s="1576"/>
      <c r="P63" s="1576"/>
      <c r="Q63" s="1576"/>
      <c r="R63" s="1576"/>
      <c r="S63" s="1571"/>
    </row>
    <row r="64" spans="1:19" s="50" customFormat="1" ht="15.95" hidden="1" customHeight="1" x14ac:dyDescent="0.2">
      <c r="A64" s="53"/>
      <c r="B64" s="1668" t="s">
        <v>113</v>
      </c>
      <c r="C64" s="1150"/>
      <c r="D64" s="1669"/>
      <c r="E64" s="1668">
        <v>204</v>
      </c>
      <c r="F64" s="1669"/>
      <c r="G64" s="51"/>
      <c r="H64" s="1576"/>
      <c r="I64" s="1576"/>
      <c r="J64" s="1576"/>
      <c r="K64" s="1576"/>
      <c r="L64" s="1576"/>
      <c r="M64" s="1576"/>
      <c r="N64" s="1576"/>
      <c r="O64" s="1576"/>
      <c r="P64" s="1576"/>
      <c r="Q64" s="1576"/>
      <c r="R64" s="1576"/>
      <c r="S64" s="1571"/>
    </row>
    <row r="65" spans="1:19" s="50" customFormat="1" ht="15.95" hidden="1" customHeight="1" x14ac:dyDescent="0.2">
      <c r="A65" s="53"/>
      <c r="B65" s="1668" t="s">
        <v>114</v>
      </c>
      <c r="C65" s="1150"/>
      <c r="D65" s="1669"/>
      <c r="E65" s="1668">
        <v>1086</v>
      </c>
      <c r="F65" s="1669"/>
      <c r="G65" s="51"/>
      <c r="H65" s="1576"/>
      <c r="I65" s="1576"/>
      <c r="J65" s="1576"/>
      <c r="K65" s="1576"/>
      <c r="L65" s="1576"/>
      <c r="M65" s="1576"/>
      <c r="N65" s="1576"/>
      <c r="O65" s="1576"/>
      <c r="P65" s="1576"/>
      <c r="Q65" s="1576"/>
      <c r="R65" s="1576"/>
      <c r="S65" s="1571"/>
    </row>
    <row r="66" spans="1:19" s="50" customFormat="1" ht="15.95" hidden="1" customHeight="1" x14ac:dyDescent="0.2">
      <c r="A66" s="53"/>
      <c r="B66" s="1668" t="s">
        <v>115</v>
      </c>
      <c r="C66" s="1150"/>
      <c r="D66" s="1669"/>
      <c r="E66" s="1668">
        <v>216</v>
      </c>
      <c r="F66" s="1669"/>
      <c r="G66" s="51"/>
      <c r="H66" s="1576"/>
      <c r="I66" s="1576"/>
      <c r="J66" s="1576"/>
      <c r="K66" s="1576"/>
      <c r="L66" s="1576"/>
      <c r="M66" s="1576"/>
      <c r="N66" s="1576"/>
      <c r="O66" s="1576"/>
      <c r="P66" s="1576"/>
      <c r="Q66" s="1576"/>
      <c r="R66" s="1576"/>
      <c r="S66" s="1571"/>
    </row>
    <row r="67" spans="1:19" s="50" customFormat="1" ht="15.95" hidden="1" customHeight="1" x14ac:dyDescent="0.2">
      <c r="A67" s="53"/>
      <c r="B67" s="1668" t="s">
        <v>116</v>
      </c>
      <c r="C67" s="1150"/>
      <c r="D67" s="1669"/>
      <c r="E67" s="1668">
        <v>953</v>
      </c>
      <c r="F67" s="1669"/>
      <c r="G67" s="51"/>
      <c r="H67" s="1576"/>
      <c r="I67" s="1576"/>
      <c r="J67" s="1576"/>
      <c r="K67" s="1576"/>
      <c r="L67" s="1576"/>
      <c r="M67" s="1576"/>
      <c r="N67" s="1576"/>
      <c r="O67" s="1576"/>
      <c r="P67" s="1576"/>
      <c r="Q67" s="1576"/>
      <c r="R67" s="1576"/>
      <c r="S67" s="1571"/>
    </row>
    <row r="68" spans="1:19" s="50" customFormat="1" ht="15.95" hidden="1" customHeight="1" x14ac:dyDescent="0.2">
      <c r="A68" s="53"/>
      <c r="B68" s="1668" t="s">
        <v>117</v>
      </c>
      <c r="C68" s="1150"/>
      <c r="D68" s="1669"/>
      <c r="E68" s="1668">
        <v>80</v>
      </c>
      <c r="F68" s="1669"/>
      <c r="G68" s="51"/>
      <c r="H68" s="1576"/>
      <c r="I68" s="1576"/>
      <c r="J68" s="1576"/>
      <c r="K68" s="1576"/>
      <c r="L68" s="1576"/>
      <c r="M68" s="1576"/>
      <c r="N68" s="1576"/>
      <c r="O68" s="1576"/>
      <c r="P68" s="1576"/>
      <c r="Q68" s="1576"/>
      <c r="R68" s="1576"/>
      <c r="S68" s="1571"/>
    </row>
    <row r="69" spans="1:19" s="50" customFormat="1" ht="15.95" hidden="1" customHeight="1" x14ac:dyDescent="0.2">
      <c r="A69" s="53"/>
      <c r="B69" s="1668" t="s">
        <v>118</v>
      </c>
      <c r="C69" s="1150"/>
      <c r="D69" s="1669"/>
      <c r="E69" s="1668">
        <v>103</v>
      </c>
      <c r="F69" s="1669"/>
      <c r="G69" s="51"/>
      <c r="H69" s="1576"/>
      <c r="I69" s="1576"/>
      <c r="J69" s="1576"/>
      <c r="K69" s="1576"/>
      <c r="L69" s="1576"/>
      <c r="M69" s="1576"/>
      <c r="N69" s="1576"/>
      <c r="O69" s="1576"/>
      <c r="P69" s="1576"/>
      <c r="Q69" s="1576"/>
      <c r="R69" s="1576"/>
      <c r="S69" s="1571"/>
    </row>
    <row r="70" spans="1:19" s="50" customFormat="1" ht="15.95" hidden="1" customHeight="1" x14ac:dyDescent="0.2">
      <c r="A70" s="53"/>
      <c r="B70" s="1668" t="s">
        <v>119</v>
      </c>
      <c r="C70" s="1150"/>
      <c r="D70" s="1669"/>
      <c r="E70" s="1668">
        <v>827</v>
      </c>
      <c r="F70" s="1669"/>
      <c r="G70" s="51"/>
      <c r="H70" s="1576"/>
      <c r="I70" s="1576"/>
      <c r="J70" s="1576"/>
      <c r="K70" s="1576"/>
      <c r="L70" s="1576"/>
      <c r="M70" s="1576"/>
      <c r="N70" s="1576"/>
      <c r="O70" s="1576"/>
      <c r="P70" s="1576"/>
      <c r="Q70" s="1576"/>
      <c r="R70" s="1576"/>
      <c r="S70" s="1571"/>
    </row>
    <row r="71" spans="1:19" s="50" customFormat="1" ht="15.95" hidden="1" customHeight="1" x14ac:dyDescent="0.2">
      <c r="A71" s="53"/>
      <c r="B71" s="1668" t="s">
        <v>120</v>
      </c>
      <c r="C71" s="1150"/>
      <c r="D71" s="1669"/>
      <c r="E71" s="1668">
        <v>792</v>
      </c>
      <c r="F71" s="1669"/>
      <c r="G71" s="51"/>
      <c r="H71" s="1576"/>
      <c r="I71" s="1576"/>
      <c r="J71" s="1576"/>
      <c r="K71" s="1576"/>
      <c r="L71" s="1576"/>
      <c r="M71" s="1576"/>
      <c r="N71" s="1576"/>
      <c r="O71" s="1576"/>
      <c r="P71" s="1576"/>
      <c r="Q71" s="1576"/>
      <c r="R71" s="1576"/>
      <c r="S71" s="1571"/>
    </row>
    <row r="72" spans="1:19" s="50" customFormat="1" ht="15.95" hidden="1" customHeight="1" x14ac:dyDescent="0.2">
      <c r="A72" s="53"/>
      <c r="B72" s="1668" t="s">
        <v>121</v>
      </c>
      <c r="C72" s="1150"/>
      <c r="D72" s="1669"/>
      <c r="E72" s="1668">
        <v>604</v>
      </c>
      <c r="F72" s="1669"/>
      <c r="G72" s="51"/>
      <c r="H72" s="1576"/>
      <c r="I72" s="1576"/>
      <c r="J72" s="1576"/>
      <c r="K72" s="1576"/>
      <c r="L72" s="1576"/>
      <c r="M72" s="1576"/>
      <c r="N72" s="1576"/>
      <c r="O72" s="1576"/>
      <c r="P72" s="1576"/>
      <c r="Q72" s="1576"/>
      <c r="R72" s="1576"/>
      <c r="S72" s="1571"/>
    </row>
    <row r="73" spans="1:19" s="50" customFormat="1" ht="15" customHeight="1" x14ac:dyDescent="0.2">
      <c r="A73" s="54"/>
      <c r="B73" s="1644" t="s">
        <v>122</v>
      </c>
      <c r="C73" s="1644"/>
      <c r="D73" s="1644"/>
      <c r="E73" s="1644" t="s">
        <v>123</v>
      </c>
      <c r="F73" s="1644"/>
      <c r="G73" s="37"/>
      <c r="H73" s="1644" t="s">
        <v>122</v>
      </c>
      <c r="I73" s="1644"/>
      <c r="J73" s="1644"/>
      <c r="K73" s="1644"/>
      <c r="L73" s="1644"/>
      <c r="M73" s="1644"/>
      <c r="N73" s="1644"/>
      <c r="O73" s="1644"/>
      <c r="P73" s="1644"/>
      <c r="Q73" s="1644" t="s">
        <v>123</v>
      </c>
      <c r="R73" s="1644"/>
      <c r="S73" s="1644"/>
    </row>
    <row r="74" spans="1:19" s="50" customFormat="1" ht="20.100000000000001" customHeight="1" x14ac:dyDescent="0.2">
      <c r="A74" s="54" t="s">
        <v>124</v>
      </c>
      <c r="B74" s="1609"/>
      <c r="C74" s="1609"/>
      <c r="D74" s="1609"/>
      <c r="E74" s="1609"/>
      <c r="F74" s="1609"/>
      <c r="G74" s="54" t="s">
        <v>125</v>
      </c>
      <c r="H74" s="1609"/>
      <c r="I74" s="1609"/>
      <c r="J74" s="1609"/>
      <c r="K74" s="1609"/>
      <c r="L74" s="1609"/>
      <c r="M74" s="1609"/>
      <c r="N74" s="1609"/>
      <c r="O74" s="1609"/>
      <c r="P74" s="1609"/>
      <c r="Q74" s="1609"/>
      <c r="R74" s="1609"/>
      <c r="S74" s="1609"/>
    </row>
    <row r="75" spans="1:19" s="50" customFormat="1" ht="20.100000000000001" customHeight="1" x14ac:dyDescent="0.2">
      <c r="A75" s="54" t="s">
        <v>126</v>
      </c>
      <c r="B75" s="1609"/>
      <c r="C75" s="1609"/>
      <c r="D75" s="1609"/>
      <c r="E75" s="1609"/>
      <c r="F75" s="1609"/>
      <c r="G75" s="54" t="s">
        <v>127</v>
      </c>
      <c r="H75" s="1609"/>
      <c r="I75" s="1609"/>
      <c r="J75" s="1609"/>
      <c r="K75" s="1609"/>
      <c r="L75" s="1609"/>
      <c r="M75" s="1609"/>
      <c r="N75" s="1609"/>
      <c r="O75" s="1609"/>
      <c r="P75" s="1609"/>
      <c r="Q75" s="1609"/>
      <c r="R75" s="1609"/>
      <c r="S75" s="1609"/>
    </row>
    <row r="76" spans="1:19" s="50" customFormat="1" ht="20.100000000000001" customHeight="1" x14ac:dyDescent="0.2">
      <c r="A76" s="54" t="s">
        <v>128</v>
      </c>
      <c r="B76" s="1609"/>
      <c r="C76" s="1609"/>
      <c r="D76" s="1609"/>
      <c r="E76" s="1609"/>
      <c r="F76" s="1609"/>
      <c r="G76" s="54" t="s">
        <v>129</v>
      </c>
      <c r="H76" s="1609"/>
      <c r="I76" s="1609"/>
      <c r="J76" s="1609"/>
      <c r="K76" s="1609"/>
      <c r="L76" s="1609"/>
      <c r="M76" s="1609"/>
      <c r="N76" s="1609"/>
      <c r="O76" s="1609"/>
      <c r="P76" s="1609"/>
      <c r="Q76" s="1609"/>
      <c r="R76" s="1609"/>
      <c r="S76" s="1609"/>
    </row>
    <row r="77" spans="1:19" s="50" customFormat="1" ht="15" customHeight="1" x14ac:dyDescent="0.2">
      <c r="A77" s="54"/>
      <c r="B77" s="1644" t="s">
        <v>130</v>
      </c>
      <c r="C77" s="1644"/>
      <c r="D77" s="1644"/>
      <c r="E77" s="1662"/>
      <c r="F77" s="1663"/>
      <c r="G77" s="37"/>
      <c r="H77" s="1644" t="s">
        <v>130</v>
      </c>
      <c r="I77" s="1644"/>
      <c r="J77" s="1644"/>
      <c r="K77" s="1644"/>
      <c r="L77" s="1644"/>
      <c r="M77" s="1644"/>
      <c r="N77" s="1644"/>
      <c r="O77" s="1644"/>
      <c r="P77" s="1644"/>
      <c r="Q77" s="1662"/>
      <c r="R77" s="1666"/>
      <c r="S77" s="1663"/>
    </row>
    <row r="78" spans="1:19" s="50" customFormat="1" ht="18" customHeight="1" x14ac:dyDescent="0.2">
      <c r="A78" s="1609" t="s">
        <v>168</v>
      </c>
      <c r="B78" s="1577"/>
      <c r="C78" s="1578"/>
      <c r="D78" s="1579"/>
      <c r="E78" s="1664"/>
      <c r="F78" s="1665"/>
      <c r="G78" s="1609" t="s">
        <v>168</v>
      </c>
      <c r="H78" s="1577"/>
      <c r="I78" s="1578"/>
      <c r="J78" s="1578"/>
      <c r="K78" s="1578"/>
      <c r="L78" s="1578"/>
      <c r="M78" s="1578"/>
      <c r="N78" s="1578"/>
      <c r="O78" s="1578"/>
      <c r="P78" s="1579"/>
      <c r="Q78" s="1664"/>
      <c r="R78" s="1667"/>
      <c r="S78" s="1665"/>
    </row>
    <row r="79" spans="1:19" s="50" customFormat="1" ht="18" customHeight="1" x14ac:dyDescent="0.2">
      <c r="A79" s="1609"/>
      <c r="B79" s="1587"/>
      <c r="C79" s="1588"/>
      <c r="D79" s="1589"/>
      <c r="E79" s="1664"/>
      <c r="F79" s="1665"/>
      <c r="G79" s="1609"/>
      <c r="H79" s="1587"/>
      <c r="I79" s="1588"/>
      <c r="J79" s="1588"/>
      <c r="K79" s="1588"/>
      <c r="L79" s="1588"/>
      <c r="M79" s="1588"/>
      <c r="N79" s="1588"/>
      <c r="O79" s="1588"/>
      <c r="P79" s="1589"/>
      <c r="Q79" s="1664"/>
      <c r="R79" s="1667"/>
      <c r="S79" s="1665"/>
    </row>
    <row r="80" spans="1:19" ht="15.95" customHeight="1" x14ac:dyDescent="0.2">
      <c r="A80" s="1560"/>
      <c r="B80" s="1560"/>
      <c r="C80" s="1560"/>
      <c r="D80" s="1560"/>
      <c r="E80" s="1560"/>
      <c r="F80" s="1560"/>
      <c r="G80" s="1560"/>
      <c r="H80" s="1560"/>
      <c r="I80" s="1560"/>
      <c r="J80" s="1560"/>
      <c r="K80" s="1560"/>
      <c r="L80" s="1560"/>
      <c r="M80" s="1560"/>
      <c r="N80" s="1560"/>
      <c r="O80" s="1560"/>
      <c r="P80" s="1560"/>
      <c r="Q80" s="1560"/>
      <c r="R80" s="1560"/>
      <c r="S80" s="1560"/>
    </row>
    <row r="81" spans="1:19" x14ac:dyDescent="0.2">
      <c r="A81" s="39"/>
      <c r="B81" s="52" t="s">
        <v>131</v>
      </c>
      <c r="C81" s="52"/>
      <c r="D81" s="1102" t="s">
        <v>132</v>
      </c>
      <c r="E81" s="1620"/>
      <c r="F81" s="1621" t="s">
        <v>133</v>
      </c>
      <c r="G81" s="1622"/>
      <c r="H81" s="1621" t="s">
        <v>134</v>
      </c>
      <c r="I81" s="1622"/>
      <c r="J81" s="1621" t="s">
        <v>135</v>
      </c>
      <c r="K81" s="1622"/>
      <c r="L81" s="1621" t="s">
        <v>136</v>
      </c>
      <c r="M81" s="1622"/>
      <c r="N81" s="1621" t="s">
        <v>137</v>
      </c>
      <c r="O81" s="1623"/>
      <c r="P81" s="1632" t="s">
        <v>138</v>
      </c>
      <c r="Q81" s="1622"/>
      <c r="R81" s="1621" t="s">
        <v>139</v>
      </c>
      <c r="S81" s="1622"/>
    </row>
    <row r="82" spans="1:19" ht="30" customHeight="1" x14ac:dyDescent="0.2">
      <c r="A82" s="38" t="s">
        <v>124</v>
      </c>
      <c r="B82" s="54" t="str">
        <f>IF(B74&lt;&gt;"",B74,"")</f>
        <v/>
      </c>
      <c r="C82" s="54" t="s">
        <v>127</v>
      </c>
      <c r="D82" s="1570" t="str">
        <f>IF(H75&lt;&gt;"",H75,"")</f>
        <v/>
      </c>
      <c r="E82" s="1571"/>
      <c r="F82" s="72"/>
      <c r="G82" s="74"/>
      <c r="H82" s="72"/>
      <c r="I82" s="74"/>
      <c r="J82" s="72"/>
      <c r="K82" s="74"/>
      <c r="L82" s="72"/>
      <c r="M82" s="74"/>
      <c r="N82" s="72"/>
      <c r="O82" s="73"/>
      <c r="P82" s="61"/>
      <c r="Q82" s="74"/>
      <c r="R82" s="72" t="str">
        <f>IF(P82=3,1,IF(Q82=3,0,""))</f>
        <v/>
      </c>
      <c r="S82" s="74" t="str">
        <f>IF(P82=3,0,IF(Q82=3,1,""))</f>
        <v/>
      </c>
    </row>
    <row r="83" spans="1:19" ht="30" customHeight="1" x14ac:dyDescent="0.2">
      <c r="A83" s="38" t="s">
        <v>126</v>
      </c>
      <c r="B83" s="54" t="str">
        <f>IF(B75&lt;&gt;"",B75,"")</f>
        <v/>
      </c>
      <c r="C83" s="54" t="s">
        <v>125</v>
      </c>
      <c r="D83" s="1570" t="str">
        <f>IF(H74&lt;&gt;"",H74,"")</f>
        <v/>
      </c>
      <c r="E83" s="1571"/>
      <c r="F83" s="72"/>
      <c r="G83" s="74"/>
      <c r="H83" s="72"/>
      <c r="I83" s="74"/>
      <c r="J83" s="72"/>
      <c r="K83" s="74"/>
      <c r="L83" s="72"/>
      <c r="M83" s="74"/>
      <c r="N83" s="72"/>
      <c r="O83" s="73"/>
      <c r="P83" s="61"/>
      <c r="Q83" s="74"/>
      <c r="R83" s="72" t="str">
        <f t="shared" ref="R83:R84" si="5">IF(P83=3,1,IF(Q83=3,0,""))</f>
        <v/>
      </c>
      <c r="S83" s="74" t="str">
        <f t="shared" ref="S83:S84" si="6">IF(P83=3,0,IF(Q83=3,1,""))</f>
        <v/>
      </c>
    </row>
    <row r="84" spans="1:19" ht="30" customHeight="1" x14ac:dyDescent="0.2">
      <c r="A84" s="38" t="s">
        <v>128</v>
      </c>
      <c r="B84" s="54" t="str">
        <f>IF(B76&lt;&gt;"",B76,"")</f>
        <v/>
      </c>
      <c r="C84" s="54" t="s">
        <v>129</v>
      </c>
      <c r="D84" s="1570" t="str">
        <f t="shared" ref="D84" si="7">IF(H76&lt;&gt;"",H76,"")</f>
        <v/>
      </c>
      <c r="E84" s="1571"/>
      <c r="F84" s="72"/>
      <c r="G84" s="74"/>
      <c r="H84" s="72"/>
      <c r="I84" s="74"/>
      <c r="J84" s="72"/>
      <c r="K84" s="74"/>
      <c r="L84" s="72"/>
      <c r="M84" s="74"/>
      <c r="N84" s="72"/>
      <c r="O84" s="73"/>
      <c r="P84" s="61"/>
      <c r="Q84" s="74"/>
      <c r="R84" s="72" t="str">
        <f t="shared" si="5"/>
        <v/>
      </c>
      <c r="S84" s="74" t="str">
        <f t="shared" si="6"/>
        <v/>
      </c>
    </row>
    <row r="85" spans="1:19" ht="15.2" customHeight="1" x14ac:dyDescent="0.2">
      <c r="A85" s="1609" t="s">
        <v>168</v>
      </c>
      <c r="B85" s="40" t="str">
        <f>IF(B78&lt;&gt;"",B78,"")</f>
        <v/>
      </c>
      <c r="C85" s="1609"/>
      <c r="D85" s="1577" t="str">
        <f>IF(H78&lt;&gt;"",H78,"")</f>
        <v/>
      </c>
      <c r="E85" s="1579"/>
      <c r="F85" s="1561"/>
      <c r="G85" s="1564"/>
      <c r="H85" s="1561"/>
      <c r="I85" s="1564"/>
      <c r="J85" s="1561"/>
      <c r="K85" s="1564"/>
      <c r="L85" s="1561"/>
      <c r="M85" s="1564"/>
      <c r="N85" s="1561"/>
      <c r="O85" s="1559"/>
      <c r="P85" s="1659"/>
      <c r="Q85" s="1564"/>
      <c r="R85" s="1561" t="str">
        <f>IF(P85=3,1,IF(Q85=3,0,""))</f>
        <v/>
      </c>
      <c r="S85" s="1564" t="str">
        <f>IF(P85=3,0,IF(Q85=3,1,""))</f>
        <v/>
      </c>
    </row>
    <row r="86" spans="1:19" ht="15.2" customHeight="1" x14ac:dyDescent="0.2">
      <c r="A86" s="1609"/>
      <c r="B86" s="41" t="str">
        <f>IF(B79&lt;&gt;"",B79,"")</f>
        <v/>
      </c>
      <c r="C86" s="1609"/>
      <c r="D86" s="1587" t="str">
        <f>IF(H79&lt;&gt;"",H79,"")</f>
        <v/>
      </c>
      <c r="E86" s="1589"/>
      <c r="F86" s="1717"/>
      <c r="G86" s="1718"/>
      <c r="H86" s="1717"/>
      <c r="I86" s="1718"/>
      <c r="J86" s="1717"/>
      <c r="K86" s="1718"/>
      <c r="L86" s="1717"/>
      <c r="M86" s="1718"/>
      <c r="N86" s="1717"/>
      <c r="O86" s="1628"/>
      <c r="P86" s="1719"/>
      <c r="Q86" s="1718"/>
      <c r="R86" s="1717"/>
      <c r="S86" s="1718"/>
    </row>
    <row r="87" spans="1:19" ht="30" customHeight="1" x14ac:dyDescent="0.2">
      <c r="A87" s="38" t="s">
        <v>124</v>
      </c>
      <c r="B87" s="54" t="str">
        <f>IF(B74&lt;&gt;"",B74,"")</f>
        <v/>
      </c>
      <c r="C87" s="54" t="s">
        <v>125</v>
      </c>
      <c r="D87" s="1570" t="str">
        <f>IF(H74&lt;&gt;"",H74,"")</f>
        <v/>
      </c>
      <c r="E87" s="1571"/>
      <c r="F87" s="72"/>
      <c r="G87" s="74"/>
      <c r="H87" s="72"/>
      <c r="I87" s="74"/>
      <c r="J87" s="72"/>
      <c r="K87" s="74"/>
      <c r="L87" s="72"/>
      <c r="M87" s="74"/>
      <c r="N87" s="72"/>
      <c r="O87" s="73"/>
      <c r="P87" s="61"/>
      <c r="Q87" s="74"/>
      <c r="R87" s="72" t="str">
        <f t="shared" ref="R87:R89" si="8">IF(P87=3,1,IF(Q87=3,0,""))</f>
        <v/>
      </c>
      <c r="S87" s="74" t="str">
        <f t="shared" ref="S87:S89" si="9">IF(P87=3,0,IF(Q87=3,1,""))</f>
        <v/>
      </c>
    </row>
    <row r="88" spans="1:19" ht="30" customHeight="1" x14ac:dyDescent="0.2">
      <c r="A88" s="38" t="s">
        <v>126</v>
      </c>
      <c r="B88" s="54" t="str">
        <f>IF(B75&lt;&gt;"",B75,"")</f>
        <v/>
      </c>
      <c r="C88" s="54" t="s">
        <v>129</v>
      </c>
      <c r="D88" s="1570" t="str">
        <f>IF(H76&lt;&gt;"",H76,"")</f>
        <v/>
      </c>
      <c r="E88" s="1571"/>
      <c r="F88" s="72"/>
      <c r="G88" s="74"/>
      <c r="H88" s="72"/>
      <c r="I88" s="74"/>
      <c r="J88" s="72"/>
      <c r="K88" s="74"/>
      <c r="L88" s="72"/>
      <c r="M88" s="74"/>
      <c r="N88" s="72"/>
      <c r="O88" s="73"/>
      <c r="P88" s="61"/>
      <c r="Q88" s="74"/>
      <c r="R88" s="72" t="str">
        <f t="shared" si="8"/>
        <v/>
      </c>
      <c r="S88" s="74" t="str">
        <f t="shared" si="9"/>
        <v/>
      </c>
    </row>
    <row r="89" spans="1:19" ht="30" customHeight="1" x14ac:dyDescent="0.2">
      <c r="A89" s="38" t="s">
        <v>128</v>
      </c>
      <c r="B89" s="54" t="str">
        <f>IF(B76&lt;&gt;"",B76,"")</f>
        <v/>
      </c>
      <c r="C89" s="54" t="s">
        <v>127</v>
      </c>
      <c r="D89" s="1570" t="str">
        <f>IF(H75&lt;&gt;"",H75,"")</f>
        <v/>
      </c>
      <c r="E89" s="1571"/>
      <c r="F89" s="72"/>
      <c r="G89" s="74"/>
      <c r="H89" s="72"/>
      <c r="I89" s="74"/>
      <c r="J89" s="72"/>
      <c r="K89" s="74"/>
      <c r="L89" s="72"/>
      <c r="M89" s="74"/>
      <c r="N89" s="72"/>
      <c r="O89" s="73"/>
      <c r="P89" s="61"/>
      <c r="Q89" s="74"/>
      <c r="R89" s="72" t="str">
        <f t="shared" si="8"/>
        <v/>
      </c>
      <c r="S89" s="74" t="str">
        <f t="shared" si="9"/>
        <v/>
      </c>
    </row>
    <row r="90" spans="1:19" ht="30" customHeight="1" x14ac:dyDescent="0.2">
      <c r="A90" s="38"/>
      <c r="B90" s="54"/>
      <c r="C90" s="54"/>
      <c r="D90" s="1570"/>
      <c r="E90" s="1571"/>
      <c r="F90" s="72"/>
      <c r="G90" s="74"/>
      <c r="H90" s="72"/>
      <c r="I90" s="74"/>
      <c r="J90" s="72"/>
      <c r="K90" s="74"/>
      <c r="L90" s="72"/>
      <c r="M90" s="74"/>
      <c r="N90" s="72"/>
      <c r="O90" s="73"/>
      <c r="P90" s="61"/>
      <c r="Q90" s="74"/>
      <c r="R90" s="72"/>
      <c r="S90" s="74"/>
    </row>
    <row r="91" spans="1:19" ht="18" hidden="1" customHeight="1" x14ac:dyDescent="0.2">
      <c r="A91" s="62"/>
      <c r="B91" s="156"/>
      <c r="C91" s="64"/>
      <c r="D91" s="156"/>
      <c r="E91" s="156"/>
      <c r="F91" s="156"/>
      <c r="G91" s="156"/>
      <c r="H91" s="157"/>
      <c r="I91" s="158"/>
      <c r="J91" s="157"/>
      <c r="K91" s="157"/>
      <c r="L91" s="158"/>
      <c r="M91" s="157"/>
      <c r="N91" s="157"/>
      <c r="O91" s="158"/>
      <c r="P91" s="159">
        <f>SUM(P85:P90)</f>
        <v>0</v>
      </c>
      <c r="Q91" s="160">
        <f>SUM(Q85:Q90)</f>
        <v>0</v>
      </c>
      <c r="R91" s="159">
        <f>SUM(R85:R90)</f>
        <v>0</v>
      </c>
      <c r="S91" s="160">
        <f>SUM(S85:S90)</f>
        <v>0</v>
      </c>
    </row>
    <row r="92" spans="1:19" s="32" customFormat="1" ht="20.100000000000001" customHeight="1" x14ac:dyDescent="0.2">
      <c r="A92" s="1572" t="s">
        <v>141</v>
      </c>
      <c r="B92" s="1573"/>
      <c r="C92" s="1573"/>
      <c r="D92" s="1573"/>
      <c r="E92" s="1573"/>
      <c r="F92" s="1573"/>
      <c r="G92" s="1573"/>
      <c r="H92" s="1573"/>
      <c r="I92" s="1573"/>
      <c r="J92" s="1573"/>
      <c r="K92" s="1573"/>
      <c r="L92" s="1573"/>
      <c r="M92" s="1573"/>
      <c r="N92" s="1573"/>
      <c r="O92" s="1573"/>
      <c r="P92" s="61" t="str">
        <f>IF(SUM(P82:P90)&gt;0,SUM(P82:P90),IF(SUM(Q82:Q90)&gt;0,SUM(P82:P90),""))</f>
        <v/>
      </c>
      <c r="Q92" s="74" t="str">
        <f>IF(SUM(Q82:Q90)&gt;0,SUM(Q82:Q90),IF(SUM(R82:R90)&gt;0,SUM(Q82:Q90),""))</f>
        <v/>
      </c>
      <c r="R92" s="72" t="str">
        <f>IF(SUM(R82:R90)&gt;0,SUM(R82:R90),IF(SUM(S82:S90)&gt;0,SUM(R82:R90),""))</f>
        <v/>
      </c>
      <c r="S92" s="74" t="str">
        <f>IF(SUM(R82:S90)&gt;0,SUM(S82:S90),IF(SUM(R82:R90)&gt;0,SUM(S82:S90),""))</f>
        <v/>
      </c>
    </row>
    <row r="93" spans="1:19" s="32" customFormat="1" ht="9.9499999999999993" customHeight="1" x14ac:dyDescent="0.2">
      <c r="A93" s="1559"/>
      <c r="B93" s="1559"/>
      <c r="C93" s="1559"/>
      <c r="D93" s="1559"/>
      <c r="E93" s="1559"/>
      <c r="F93" s="1559"/>
      <c r="G93" s="1559"/>
      <c r="H93" s="1559"/>
      <c r="I93" s="1559"/>
      <c r="J93" s="1559"/>
      <c r="K93" s="1559"/>
      <c r="L93" s="1559"/>
      <c r="M93" s="1559"/>
      <c r="N93" s="1559"/>
      <c r="O93" s="1559"/>
      <c r="P93" s="1559"/>
      <c r="Q93" s="1559"/>
      <c r="R93" s="1559"/>
      <c r="S93" s="1559"/>
    </row>
    <row r="94" spans="1:19" s="32" customFormat="1" ht="18" customHeight="1" x14ac:dyDescent="0.2">
      <c r="A94" s="1720"/>
      <c r="B94" s="1720"/>
      <c r="C94" s="1720"/>
      <c r="D94" s="1720"/>
      <c r="E94" s="1720"/>
      <c r="F94" s="1720"/>
      <c r="G94" s="1628"/>
      <c r="H94" s="1628"/>
      <c r="I94" s="1628"/>
      <c r="J94" s="1628"/>
      <c r="K94" s="1628"/>
      <c r="L94" s="1628"/>
      <c r="M94" s="1628"/>
      <c r="N94" s="1628"/>
      <c r="O94" s="1628"/>
      <c r="P94" s="1628"/>
      <c r="Q94" s="1628"/>
      <c r="R94" s="1628"/>
      <c r="S94" s="1628"/>
    </row>
    <row r="95" spans="1:19" ht="21.95" customHeight="1" x14ac:dyDescent="0.2">
      <c r="A95" s="1651" t="s">
        <v>185</v>
      </c>
      <c r="B95" s="1652"/>
      <c r="C95" s="1653" t="str">
        <f>IF(R92=4,CONCATENATE(R92," : ",S92),IF(S92=4,CONCATENATE(S92," : ",R92),""))</f>
        <v/>
      </c>
      <c r="D95" s="1654"/>
      <c r="E95" s="75" t="s">
        <v>186</v>
      </c>
      <c r="F95" s="1653" t="str">
        <f>IF(R92=4,CONCATENATE(P92," : ",Q92),IF(S92=4,CONCATENATE(Q92," : ",P92),""))</f>
        <v/>
      </c>
      <c r="G95" s="1654"/>
      <c r="H95" s="1655" t="s">
        <v>187</v>
      </c>
      <c r="I95" s="1656"/>
      <c r="J95" s="1656"/>
      <c r="K95" s="1656" t="str">
        <f>IF(R92=4,A58,IF(S92=4,H58,""))</f>
        <v/>
      </c>
      <c r="L95" s="1656"/>
      <c r="M95" s="1656"/>
      <c r="N95" s="1656"/>
      <c r="O95" s="1656"/>
      <c r="P95" s="1656"/>
      <c r="Q95" s="1656"/>
      <c r="R95" s="1656"/>
      <c r="S95" s="1654"/>
    </row>
    <row r="96" spans="1:19" s="32" customFormat="1" ht="18" customHeight="1" x14ac:dyDescent="0.2">
      <c r="A96" s="1576"/>
      <c r="B96" s="1576"/>
      <c r="C96" s="1576"/>
      <c r="D96" s="1576"/>
      <c r="E96" s="1576"/>
      <c r="F96" s="1576"/>
      <c r="G96" s="1576"/>
      <c r="H96" s="1576"/>
      <c r="I96" s="1576"/>
      <c r="J96" s="1576"/>
      <c r="K96" s="1576"/>
      <c r="L96" s="1576"/>
      <c r="M96" s="1576"/>
      <c r="N96" s="1576"/>
      <c r="O96" s="1576"/>
      <c r="P96" s="1576"/>
      <c r="Q96" s="1576"/>
      <c r="R96" s="1576"/>
      <c r="S96" s="1576"/>
    </row>
    <row r="97" spans="1:19" s="32" customFormat="1" ht="18" customHeight="1" x14ac:dyDescent="0.2">
      <c r="A97" s="1650" t="s">
        <v>144</v>
      </c>
      <c r="B97" s="1650"/>
      <c r="C97" s="1650"/>
      <c r="D97" s="1650"/>
      <c r="E97" s="1650"/>
      <c r="F97" s="1650"/>
      <c r="G97" s="1650"/>
      <c r="H97" s="1650"/>
      <c r="I97" s="1650"/>
      <c r="J97" s="1650"/>
      <c r="K97" s="1650"/>
      <c r="L97" s="1650"/>
      <c r="M97" s="1650"/>
      <c r="N97" s="1650"/>
      <c r="O97" s="1650"/>
      <c r="P97" s="1650"/>
      <c r="Q97" s="1650"/>
      <c r="R97" s="1650"/>
      <c r="S97" s="1650"/>
    </row>
    <row r="98" spans="1:19" s="32" customFormat="1" ht="18" customHeight="1" x14ac:dyDescent="0.2">
      <c r="A98" s="1625"/>
      <c r="B98" s="1625"/>
      <c r="C98" s="1625"/>
      <c r="D98" s="1625"/>
      <c r="E98" s="1625"/>
      <c r="F98" s="1625"/>
      <c r="G98" s="1625"/>
      <c r="H98" s="1625"/>
      <c r="I98" s="1625"/>
      <c r="J98" s="1625"/>
      <c r="K98" s="1625"/>
      <c r="L98" s="1625"/>
      <c r="M98" s="1625"/>
      <c r="N98" s="1625"/>
      <c r="O98" s="1625"/>
      <c r="P98" s="1625"/>
      <c r="Q98" s="1625"/>
      <c r="R98" s="1625"/>
      <c r="S98" s="1625"/>
    </row>
    <row r="99" spans="1:19" s="32" customFormat="1" ht="18" customHeight="1" x14ac:dyDescent="0.2">
      <c r="A99" s="1625" t="s">
        <v>188</v>
      </c>
      <c r="B99" s="1625"/>
      <c r="C99" s="1625"/>
      <c r="D99" s="1625"/>
      <c r="E99" s="1625"/>
      <c r="F99" s="1625"/>
      <c r="G99" s="1625"/>
      <c r="H99" s="1625"/>
      <c r="I99" s="1625"/>
      <c r="J99" s="1625"/>
      <c r="K99" s="1625"/>
      <c r="L99" s="1625"/>
      <c r="M99" s="1625"/>
      <c r="N99" s="1625"/>
      <c r="O99" s="1625"/>
      <c r="P99" s="1625"/>
      <c r="Q99" s="1625"/>
      <c r="R99" s="1625"/>
      <c r="S99" s="1625"/>
    </row>
    <row r="100" spans="1:19" s="32" customFormat="1" ht="18" customHeight="1" x14ac:dyDescent="0.2">
      <c r="A100" s="1625"/>
      <c r="B100" s="1625"/>
      <c r="C100" s="1625"/>
      <c r="D100" s="1625"/>
      <c r="E100" s="1625"/>
      <c r="F100" s="1625"/>
      <c r="G100" s="1625"/>
      <c r="H100" s="1625"/>
      <c r="I100" s="1625"/>
      <c r="J100" s="1625"/>
      <c r="K100" s="1625"/>
      <c r="L100" s="1625"/>
      <c r="M100" s="1625"/>
      <c r="N100" s="1625"/>
      <c r="O100" s="1625"/>
      <c r="P100" s="1625"/>
      <c r="Q100" s="1625"/>
      <c r="R100" s="1625"/>
      <c r="S100" s="1625"/>
    </row>
    <row r="101" spans="1:19" s="32" customFormat="1" ht="18" customHeight="1" x14ac:dyDescent="0.2">
      <c r="A101" s="1559"/>
      <c r="B101" s="1559"/>
      <c r="C101" s="1559"/>
      <c r="D101" s="1559"/>
      <c r="E101" s="1559"/>
      <c r="F101" s="1559"/>
      <c r="G101" s="1559"/>
      <c r="H101" s="1559"/>
      <c r="I101" s="1559"/>
      <c r="J101" s="1559"/>
      <c r="K101" s="1559"/>
      <c r="L101" s="1559"/>
      <c r="M101" s="1559"/>
      <c r="N101" s="1559"/>
      <c r="O101" s="1559"/>
      <c r="P101" s="1559"/>
      <c r="Q101" s="1559"/>
      <c r="R101" s="1559"/>
      <c r="S101" s="1559"/>
    </row>
    <row r="102" spans="1:19" s="32" customFormat="1" ht="14.1" customHeight="1" x14ac:dyDescent="0.2">
      <c r="A102" s="1169"/>
      <c r="B102" s="1169"/>
      <c r="C102" s="1169"/>
      <c r="D102" s="1169"/>
      <c r="E102" s="1169"/>
      <c r="F102" s="1169"/>
      <c r="G102" s="1169"/>
      <c r="H102" s="1169"/>
      <c r="I102" s="1169"/>
      <c r="J102" s="1169"/>
      <c r="K102" s="1169"/>
      <c r="L102" s="1169"/>
      <c r="M102" s="1169"/>
      <c r="N102" s="1169"/>
      <c r="O102" s="1169"/>
      <c r="P102" s="1169"/>
      <c r="Q102" s="1169"/>
      <c r="R102" s="1169"/>
      <c r="S102" s="1169"/>
    </row>
    <row r="103" spans="1:19" x14ac:dyDescent="0.2">
      <c r="B103" s="1560" t="s">
        <v>146</v>
      </c>
      <c r="C103" s="1560"/>
      <c r="D103" s="1560"/>
      <c r="E103" s="1560"/>
      <c r="F103" s="1172"/>
      <c r="G103" s="1172"/>
      <c r="H103" s="1560" t="s">
        <v>147</v>
      </c>
      <c r="I103" s="1560"/>
      <c r="J103" s="1560"/>
      <c r="K103" s="1560"/>
      <c r="L103" s="1560"/>
      <c r="M103" s="1560"/>
      <c r="N103" s="1560"/>
      <c r="O103" s="1560"/>
      <c r="P103" s="1560"/>
      <c r="Q103" s="1560"/>
      <c r="R103" s="1560"/>
    </row>
    <row r="104" spans="1:19" ht="21.95" customHeight="1" x14ac:dyDescent="0.2"/>
    <row r="105" spans="1:19" ht="24.95" customHeight="1" x14ac:dyDescent="0.2">
      <c r="A105" s="1673" t="s">
        <v>183</v>
      </c>
      <c r="B105" s="1673"/>
      <c r="C105" s="1673"/>
      <c r="D105" s="1673"/>
      <c r="E105" s="1673"/>
      <c r="F105" s="1673"/>
      <c r="G105" s="1673"/>
      <c r="H105" s="1673"/>
      <c r="I105" s="1673"/>
      <c r="J105" s="1673"/>
      <c r="K105" s="1673"/>
      <c r="L105" s="1673"/>
      <c r="M105" s="1673"/>
      <c r="N105" s="1673"/>
      <c r="O105" s="1673"/>
      <c r="P105" s="1673"/>
      <c r="Q105" s="1673"/>
      <c r="R105" s="1673"/>
      <c r="S105" s="1673"/>
    </row>
    <row r="106" spans="1:19" ht="24.95" customHeight="1" x14ac:dyDescent="0.2">
      <c r="A106" s="1674" t="s">
        <v>288</v>
      </c>
      <c r="B106" s="1674"/>
      <c r="C106" s="1674"/>
      <c r="D106" s="1674"/>
      <c r="E106" s="1674"/>
      <c r="F106" s="1674"/>
      <c r="G106" s="1674"/>
      <c r="H106" s="1674"/>
      <c r="I106" s="1674"/>
      <c r="J106" s="1674"/>
      <c r="K106" s="1674"/>
      <c r="L106" s="1674"/>
      <c r="M106" s="1674"/>
      <c r="N106" s="1674"/>
      <c r="O106" s="1674"/>
      <c r="P106" s="1674"/>
      <c r="Q106" s="1674"/>
      <c r="R106" s="1674"/>
      <c r="S106" s="1674"/>
    </row>
    <row r="107" spans="1:19" ht="12" customHeight="1" x14ac:dyDescent="0.25">
      <c r="A107" s="1615"/>
      <c r="B107" s="1615"/>
      <c r="C107" s="1615"/>
      <c r="D107" s="1615"/>
      <c r="E107" s="1615"/>
      <c r="F107" s="1615"/>
      <c r="G107" s="1615"/>
      <c r="H107" s="1615"/>
      <c r="I107" s="1615"/>
      <c r="J107" s="1615"/>
      <c r="K107" s="1615"/>
      <c r="L107" s="1615"/>
      <c r="M107" s="1615"/>
      <c r="N107" s="1615"/>
      <c r="O107" s="1615"/>
      <c r="P107" s="1615"/>
      <c r="Q107" s="1615"/>
      <c r="R107" s="1615"/>
      <c r="S107" s="1615"/>
    </row>
    <row r="108" spans="1:19" s="32" customFormat="1" ht="30" customHeight="1" x14ac:dyDescent="0.2">
      <c r="A108" s="1714">
        <v>42107</v>
      </c>
      <c r="B108" s="1714"/>
      <c r="C108" s="1714"/>
      <c r="D108" s="1714"/>
      <c r="E108" s="1714"/>
      <c r="F108" s="1714"/>
      <c r="G108" s="1715" t="s">
        <v>282</v>
      </c>
      <c r="H108" s="1715"/>
      <c r="I108" s="1715"/>
      <c r="J108" s="1715"/>
      <c r="K108" s="1715"/>
      <c r="L108" s="1715"/>
      <c r="M108" s="1715"/>
      <c r="N108" s="1715"/>
      <c r="O108" s="1715"/>
      <c r="P108" s="1716" t="s">
        <v>232</v>
      </c>
      <c r="Q108" s="1716"/>
      <c r="R108" s="1716"/>
      <c r="S108" s="1716"/>
    </row>
    <row r="109" spans="1:19" s="32" customFormat="1" ht="12" customHeight="1" x14ac:dyDescent="0.2">
      <c r="A109" s="1670"/>
      <c r="B109" s="1670"/>
      <c r="C109" s="1670"/>
      <c r="D109" s="1670"/>
      <c r="E109" s="1670"/>
      <c r="F109" s="1670"/>
      <c r="G109" s="1670"/>
      <c r="H109" s="1670"/>
      <c r="I109" s="1670"/>
      <c r="J109" s="1670"/>
      <c r="K109" s="1670"/>
      <c r="L109" s="1670"/>
      <c r="M109" s="1670"/>
      <c r="N109" s="1670"/>
      <c r="O109" s="1670"/>
      <c r="P109" s="1670"/>
      <c r="Q109" s="1670"/>
      <c r="R109" s="1670"/>
      <c r="S109" s="1670"/>
    </row>
    <row r="110" spans="1:19" ht="21.95" customHeight="1" x14ac:dyDescent="0.2">
      <c r="A110" s="1709" t="s">
        <v>38</v>
      </c>
      <c r="B110" s="1709"/>
      <c r="C110" s="1709"/>
      <c r="D110" s="1709"/>
      <c r="E110" s="1709"/>
      <c r="F110" s="1710" t="s">
        <v>140</v>
      </c>
      <c r="G110" s="1710"/>
      <c r="H110" s="1709" t="s">
        <v>283</v>
      </c>
      <c r="I110" s="1709"/>
      <c r="J110" s="1709"/>
      <c r="K110" s="1709"/>
      <c r="L110" s="1709"/>
      <c r="M110" s="1709"/>
      <c r="N110" s="1709"/>
      <c r="O110" s="1709"/>
      <c r="P110" s="1709"/>
      <c r="Q110" s="1709"/>
      <c r="R110" s="1709"/>
      <c r="S110" s="1709"/>
    </row>
    <row r="111" spans="1:19" s="32" customFormat="1" ht="15" customHeight="1" x14ac:dyDescent="0.2">
      <c r="A111" s="1613"/>
      <c r="B111" s="1613"/>
      <c r="C111" s="1613"/>
      <c r="D111" s="1613"/>
      <c r="E111" s="1613"/>
      <c r="F111" s="1613"/>
      <c r="G111" s="1613"/>
      <c r="H111" s="1613"/>
      <c r="I111" s="1613"/>
      <c r="J111" s="1613"/>
      <c r="K111" s="1613"/>
      <c r="L111" s="1613"/>
      <c r="M111" s="1613"/>
      <c r="N111" s="1613"/>
      <c r="O111" s="1613"/>
      <c r="P111" s="1613"/>
      <c r="Q111" s="1613"/>
      <c r="R111" s="1613"/>
      <c r="S111" s="1613"/>
    </row>
    <row r="112" spans="1:19" s="50" customFormat="1" ht="15.95" customHeight="1" x14ac:dyDescent="0.2">
      <c r="A112" s="1711" t="s">
        <v>108</v>
      </c>
      <c r="B112" s="1712"/>
      <c r="C112" s="1712"/>
      <c r="D112" s="1712"/>
      <c r="E112" s="1712"/>
      <c r="F112" s="1712"/>
      <c r="G112" s="1712" t="s">
        <v>109</v>
      </c>
      <c r="H112" s="1712"/>
      <c r="I112" s="1712"/>
      <c r="J112" s="1712"/>
      <c r="K112" s="1712"/>
      <c r="L112" s="1712"/>
      <c r="M112" s="1712"/>
      <c r="N112" s="1712"/>
      <c r="O112" s="1712"/>
      <c r="P112" s="1712"/>
      <c r="Q112" s="1712"/>
      <c r="R112" s="1712"/>
      <c r="S112" s="1713"/>
    </row>
    <row r="113" spans="1:19" s="50" customFormat="1" ht="15.95" hidden="1" customHeight="1" x14ac:dyDescent="0.2">
      <c r="A113" s="53"/>
      <c r="B113" s="1668" t="s">
        <v>110</v>
      </c>
      <c r="C113" s="1150"/>
      <c r="D113" s="1669"/>
      <c r="E113" s="1668">
        <v>1085</v>
      </c>
      <c r="F113" s="1669"/>
      <c r="G113" s="51"/>
      <c r="H113" s="1576"/>
      <c r="I113" s="1576"/>
      <c r="J113" s="1576"/>
      <c r="K113" s="1576"/>
      <c r="L113" s="1576"/>
      <c r="M113" s="1576"/>
      <c r="N113" s="1576"/>
      <c r="O113" s="1576"/>
      <c r="P113" s="1576"/>
      <c r="Q113" s="1576"/>
      <c r="R113" s="1576"/>
      <c r="S113" s="1571"/>
    </row>
    <row r="114" spans="1:19" s="50" customFormat="1" ht="15.95" hidden="1" customHeight="1" x14ac:dyDescent="0.2">
      <c r="A114" s="53"/>
      <c r="B114" s="1668" t="s">
        <v>111</v>
      </c>
      <c r="C114" s="1150"/>
      <c r="D114" s="1669"/>
      <c r="E114" s="1668">
        <v>545</v>
      </c>
      <c r="F114" s="1669"/>
      <c r="G114" s="51"/>
      <c r="H114" s="1576"/>
      <c r="I114" s="1576"/>
      <c r="J114" s="1576"/>
      <c r="K114" s="1576"/>
      <c r="L114" s="1576"/>
      <c r="M114" s="1576"/>
      <c r="N114" s="1576"/>
      <c r="O114" s="1576"/>
      <c r="P114" s="1576"/>
      <c r="Q114" s="1576"/>
      <c r="R114" s="1576"/>
      <c r="S114" s="1571"/>
    </row>
    <row r="115" spans="1:19" s="50" customFormat="1" ht="15.95" hidden="1" customHeight="1" x14ac:dyDescent="0.2">
      <c r="A115" s="53"/>
      <c r="B115" s="1668" t="s">
        <v>112</v>
      </c>
      <c r="C115" s="1150"/>
      <c r="D115" s="1669"/>
      <c r="E115" s="1668">
        <v>1100</v>
      </c>
      <c r="F115" s="1669"/>
      <c r="G115" s="51"/>
      <c r="H115" s="1576"/>
      <c r="I115" s="1576"/>
      <c r="J115" s="1576"/>
      <c r="K115" s="1576"/>
      <c r="L115" s="1576"/>
      <c r="M115" s="1576"/>
      <c r="N115" s="1576"/>
      <c r="O115" s="1576"/>
      <c r="P115" s="1576"/>
      <c r="Q115" s="1576"/>
      <c r="R115" s="1576"/>
      <c r="S115" s="1571"/>
    </row>
    <row r="116" spans="1:19" s="50" customFormat="1" ht="15.95" hidden="1" customHeight="1" x14ac:dyDescent="0.2">
      <c r="A116" s="53"/>
      <c r="B116" s="1668" t="s">
        <v>113</v>
      </c>
      <c r="C116" s="1150"/>
      <c r="D116" s="1669"/>
      <c r="E116" s="1668">
        <v>204</v>
      </c>
      <c r="F116" s="1669"/>
      <c r="G116" s="51"/>
      <c r="H116" s="1576"/>
      <c r="I116" s="1576"/>
      <c r="J116" s="1576"/>
      <c r="K116" s="1576"/>
      <c r="L116" s="1576"/>
      <c r="M116" s="1576"/>
      <c r="N116" s="1576"/>
      <c r="O116" s="1576"/>
      <c r="P116" s="1576"/>
      <c r="Q116" s="1576"/>
      <c r="R116" s="1576"/>
      <c r="S116" s="1571"/>
    </row>
    <row r="117" spans="1:19" s="50" customFormat="1" ht="15.95" hidden="1" customHeight="1" x14ac:dyDescent="0.2">
      <c r="A117" s="53"/>
      <c r="B117" s="1668" t="s">
        <v>114</v>
      </c>
      <c r="C117" s="1150"/>
      <c r="D117" s="1669"/>
      <c r="E117" s="1668">
        <v>1086</v>
      </c>
      <c r="F117" s="1669"/>
      <c r="G117" s="51"/>
      <c r="H117" s="1576"/>
      <c r="I117" s="1576"/>
      <c r="J117" s="1576"/>
      <c r="K117" s="1576"/>
      <c r="L117" s="1576"/>
      <c r="M117" s="1576"/>
      <c r="N117" s="1576"/>
      <c r="O117" s="1576"/>
      <c r="P117" s="1576"/>
      <c r="Q117" s="1576"/>
      <c r="R117" s="1576"/>
      <c r="S117" s="1571"/>
    </row>
    <row r="118" spans="1:19" s="50" customFormat="1" ht="15.95" hidden="1" customHeight="1" x14ac:dyDescent="0.2">
      <c r="A118" s="53"/>
      <c r="B118" s="1668" t="s">
        <v>115</v>
      </c>
      <c r="C118" s="1150"/>
      <c r="D118" s="1669"/>
      <c r="E118" s="1668">
        <v>216</v>
      </c>
      <c r="F118" s="1669"/>
      <c r="G118" s="51"/>
      <c r="H118" s="1576"/>
      <c r="I118" s="1576"/>
      <c r="J118" s="1576"/>
      <c r="K118" s="1576"/>
      <c r="L118" s="1576"/>
      <c r="M118" s="1576"/>
      <c r="N118" s="1576"/>
      <c r="O118" s="1576"/>
      <c r="P118" s="1576"/>
      <c r="Q118" s="1576"/>
      <c r="R118" s="1576"/>
      <c r="S118" s="1571"/>
    </row>
    <row r="119" spans="1:19" s="50" customFormat="1" ht="15.95" hidden="1" customHeight="1" x14ac:dyDescent="0.2">
      <c r="A119" s="53"/>
      <c r="B119" s="1668" t="s">
        <v>116</v>
      </c>
      <c r="C119" s="1150"/>
      <c r="D119" s="1669"/>
      <c r="E119" s="1668">
        <v>953</v>
      </c>
      <c r="F119" s="1669"/>
      <c r="G119" s="51"/>
      <c r="H119" s="1576"/>
      <c r="I119" s="1576"/>
      <c r="J119" s="1576"/>
      <c r="K119" s="1576"/>
      <c r="L119" s="1576"/>
      <c r="M119" s="1576"/>
      <c r="N119" s="1576"/>
      <c r="O119" s="1576"/>
      <c r="P119" s="1576"/>
      <c r="Q119" s="1576"/>
      <c r="R119" s="1576"/>
      <c r="S119" s="1571"/>
    </row>
    <row r="120" spans="1:19" s="50" customFormat="1" ht="15.95" hidden="1" customHeight="1" x14ac:dyDescent="0.2">
      <c r="A120" s="53"/>
      <c r="B120" s="1668" t="s">
        <v>117</v>
      </c>
      <c r="C120" s="1150"/>
      <c r="D120" s="1669"/>
      <c r="E120" s="1668">
        <v>80</v>
      </c>
      <c r="F120" s="1669"/>
      <c r="G120" s="51"/>
      <c r="H120" s="1576"/>
      <c r="I120" s="1576"/>
      <c r="J120" s="1576"/>
      <c r="K120" s="1576"/>
      <c r="L120" s="1576"/>
      <c r="M120" s="1576"/>
      <c r="N120" s="1576"/>
      <c r="O120" s="1576"/>
      <c r="P120" s="1576"/>
      <c r="Q120" s="1576"/>
      <c r="R120" s="1576"/>
      <c r="S120" s="1571"/>
    </row>
    <row r="121" spans="1:19" s="50" customFormat="1" ht="15.95" hidden="1" customHeight="1" x14ac:dyDescent="0.2">
      <c r="A121" s="53"/>
      <c r="B121" s="1668" t="s">
        <v>118</v>
      </c>
      <c r="C121" s="1150"/>
      <c r="D121" s="1669"/>
      <c r="E121" s="1668">
        <v>103</v>
      </c>
      <c r="F121" s="1669"/>
      <c r="G121" s="51"/>
      <c r="H121" s="1576"/>
      <c r="I121" s="1576"/>
      <c r="J121" s="1576"/>
      <c r="K121" s="1576"/>
      <c r="L121" s="1576"/>
      <c r="M121" s="1576"/>
      <c r="N121" s="1576"/>
      <c r="O121" s="1576"/>
      <c r="P121" s="1576"/>
      <c r="Q121" s="1576"/>
      <c r="R121" s="1576"/>
      <c r="S121" s="1571"/>
    </row>
    <row r="122" spans="1:19" s="50" customFormat="1" ht="15.95" hidden="1" customHeight="1" x14ac:dyDescent="0.2">
      <c r="A122" s="53"/>
      <c r="B122" s="1668" t="s">
        <v>119</v>
      </c>
      <c r="C122" s="1150"/>
      <c r="D122" s="1669"/>
      <c r="E122" s="1668">
        <v>827</v>
      </c>
      <c r="F122" s="1669"/>
      <c r="G122" s="51"/>
      <c r="H122" s="1576"/>
      <c r="I122" s="1576"/>
      <c r="J122" s="1576"/>
      <c r="K122" s="1576"/>
      <c r="L122" s="1576"/>
      <c r="M122" s="1576"/>
      <c r="N122" s="1576"/>
      <c r="O122" s="1576"/>
      <c r="P122" s="1576"/>
      <c r="Q122" s="1576"/>
      <c r="R122" s="1576"/>
      <c r="S122" s="1571"/>
    </row>
    <row r="123" spans="1:19" s="50" customFormat="1" ht="15.95" hidden="1" customHeight="1" x14ac:dyDescent="0.2">
      <c r="A123" s="53"/>
      <c r="B123" s="1668" t="s">
        <v>120</v>
      </c>
      <c r="C123" s="1150"/>
      <c r="D123" s="1669"/>
      <c r="E123" s="1668">
        <v>792</v>
      </c>
      <c r="F123" s="1669"/>
      <c r="G123" s="51"/>
      <c r="H123" s="1576"/>
      <c r="I123" s="1576"/>
      <c r="J123" s="1576"/>
      <c r="K123" s="1576"/>
      <c r="L123" s="1576"/>
      <c r="M123" s="1576"/>
      <c r="N123" s="1576"/>
      <c r="O123" s="1576"/>
      <c r="P123" s="1576"/>
      <c r="Q123" s="1576"/>
      <c r="R123" s="1576"/>
      <c r="S123" s="1571"/>
    </row>
    <row r="124" spans="1:19" s="50" customFormat="1" ht="15.95" hidden="1" customHeight="1" x14ac:dyDescent="0.2">
      <c r="A124" s="53"/>
      <c r="B124" s="1668" t="s">
        <v>121</v>
      </c>
      <c r="C124" s="1150"/>
      <c r="D124" s="1669"/>
      <c r="E124" s="1668">
        <v>604</v>
      </c>
      <c r="F124" s="1669"/>
      <c r="G124" s="51"/>
      <c r="H124" s="1576"/>
      <c r="I124" s="1576"/>
      <c r="J124" s="1576"/>
      <c r="K124" s="1576"/>
      <c r="L124" s="1576"/>
      <c r="M124" s="1576"/>
      <c r="N124" s="1576"/>
      <c r="O124" s="1576"/>
      <c r="P124" s="1576"/>
      <c r="Q124" s="1576"/>
      <c r="R124" s="1576"/>
      <c r="S124" s="1571"/>
    </row>
    <row r="125" spans="1:19" s="50" customFormat="1" ht="15" customHeight="1" x14ac:dyDescent="0.2">
      <c r="A125" s="54"/>
      <c r="B125" s="1644" t="s">
        <v>122</v>
      </c>
      <c r="C125" s="1644"/>
      <c r="D125" s="1644"/>
      <c r="E125" s="1644" t="s">
        <v>123</v>
      </c>
      <c r="F125" s="1644"/>
      <c r="G125" s="37"/>
      <c r="H125" s="1644" t="s">
        <v>122</v>
      </c>
      <c r="I125" s="1644"/>
      <c r="J125" s="1644"/>
      <c r="K125" s="1644"/>
      <c r="L125" s="1644"/>
      <c r="M125" s="1644"/>
      <c r="N125" s="1644"/>
      <c r="O125" s="1644"/>
      <c r="P125" s="1644"/>
      <c r="Q125" s="1644" t="s">
        <v>123</v>
      </c>
      <c r="R125" s="1644"/>
      <c r="S125" s="1644"/>
    </row>
    <row r="126" spans="1:19" s="50" customFormat="1" ht="20.100000000000001" customHeight="1" x14ac:dyDescent="0.2">
      <c r="A126" s="54" t="s">
        <v>124</v>
      </c>
      <c r="B126" s="1609" t="s">
        <v>249</v>
      </c>
      <c r="C126" s="1609"/>
      <c r="D126" s="1609"/>
      <c r="E126" s="1609"/>
      <c r="F126" s="1609"/>
      <c r="G126" s="54" t="s">
        <v>125</v>
      </c>
      <c r="H126" s="1609"/>
      <c r="I126" s="1609"/>
      <c r="J126" s="1609"/>
      <c r="K126" s="1609"/>
      <c r="L126" s="1609"/>
      <c r="M126" s="1609"/>
      <c r="N126" s="1609"/>
      <c r="O126" s="1609"/>
      <c r="P126" s="1609"/>
      <c r="Q126" s="1609"/>
      <c r="R126" s="1609"/>
      <c r="S126" s="1609"/>
    </row>
    <row r="127" spans="1:19" s="50" customFormat="1" ht="20.100000000000001" customHeight="1" x14ac:dyDescent="0.2">
      <c r="A127" s="54" t="s">
        <v>126</v>
      </c>
      <c r="B127" s="1609" t="s">
        <v>251</v>
      </c>
      <c r="C127" s="1609"/>
      <c r="D127" s="1609"/>
      <c r="E127" s="1609"/>
      <c r="F127" s="1609"/>
      <c r="G127" s="54" t="s">
        <v>127</v>
      </c>
      <c r="H127" s="1609"/>
      <c r="I127" s="1609"/>
      <c r="J127" s="1609"/>
      <c r="K127" s="1609"/>
      <c r="L127" s="1609"/>
      <c r="M127" s="1609"/>
      <c r="N127" s="1609"/>
      <c r="O127" s="1609"/>
      <c r="P127" s="1609"/>
      <c r="Q127" s="1609"/>
      <c r="R127" s="1609"/>
      <c r="S127" s="1609"/>
    </row>
    <row r="128" spans="1:19" s="50" customFormat="1" ht="20.100000000000001" customHeight="1" x14ac:dyDescent="0.2">
      <c r="A128" s="54" t="s">
        <v>128</v>
      </c>
      <c r="B128" s="1609" t="s">
        <v>257</v>
      </c>
      <c r="C128" s="1609"/>
      <c r="D128" s="1609"/>
      <c r="E128" s="1609"/>
      <c r="F128" s="1609"/>
      <c r="G128" s="54" t="s">
        <v>129</v>
      </c>
      <c r="H128" s="1609"/>
      <c r="I128" s="1609"/>
      <c r="J128" s="1609"/>
      <c r="K128" s="1609"/>
      <c r="L128" s="1609"/>
      <c r="M128" s="1609"/>
      <c r="N128" s="1609"/>
      <c r="O128" s="1609"/>
      <c r="P128" s="1609"/>
      <c r="Q128" s="1609"/>
      <c r="R128" s="1609"/>
      <c r="S128" s="1609"/>
    </row>
    <row r="129" spans="1:19" s="50" customFormat="1" ht="15" customHeight="1" x14ac:dyDescent="0.2">
      <c r="A129" s="54"/>
      <c r="B129" s="1644" t="s">
        <v>130</v>
      </c>
      <c r="C129" s="1644"/>
      <c r="D129" s="1644"/>
      <c r="E129" s="1662"/>
      <c r="F129" s="1663"/>
      <c r="G129" s="37"/>
      <c r="H129" s="1644" t="s">
        <v>130</v>
      </c>
      <c r="I129" s="1644"/>
      <c r="J129" s="1644"/>
      <c r="K129" s="1644"/>
      <c r="L129" s="1644"/>
      <c r="M129" s="1644"/>
      <c r="N129" s="1644"/>
      <c r="O129" s="1644"/>
      <c r="P129" s="1644"/>
      <c r="Q129" s="1662"/>
      <c r="R129" s="1666"/>
      <c r="S129" s="1663"/>
    </row>
    <row r="130" spans="1:19" s="50" customFormat="1" ht="18" customHeight="1" x14ac:dyDescent="0.2">
      <c r="A130" s="1609" t="s">
        <v>168</v>
      </c>
      <c r="B130" s="1577" t="s">
        <v>249</v>
      </c>
      <c r="C130" s="1578"/>
      <c r="D130" s="1579"/>
      <c r="E130" s="1664"/>
      <c r="F130" s="1665"/>
      <c r="G130" s="1609" t="s">
        <v>168</v>
      </c>
      <c r="H130" s="1577"/>
      <c r="I130" s="1578"/>
      <c r="J130" s="1578"/>
      <c r="K130" s="1578"/>
      <c r="L130" s="1578"/>
      <c r="M130" s="1578"/>
      <c r="N130" s="1578"/>
      <c r="O130" s="1578"/>
      <c r="P130" s="1579"/>
      <c r="Q130" s="1664"/>
      <c r="R130" s="1667"/>
      <c r="S130" s="1665"/>
    </row>
    <row r="131" spans="1:19" s="50" customFormat="1" ht="18" customHeight="1" x14ac:dyDescent="0.2">
      <c r="A131" s="1609"/>
      <c r="B131" s="1587" t="s">
        <v>251</v>
      </c>
      <c r="C131" s="1588"/>
      <c r="D131" s="1589"/>
      <c r="E131" s="1664"/>
      <c r="F131" s="1665"/>
      <c r="G131" s="1609"/>
      <c r="H131" s="1587"/>
      <c r="I131" s="1588"/>
      <c r="J131" s="1588"/>
      <c r="K131" s="1588"/>
      <c r="L131" s="1588"/>
      <c r="M131" s="1588"/>
      <c r="N131" s="1588"/>
      <c r="O131" s="1588"/>
      <c r="P131" s="1589"/>
      <c r="Q131" s="1664"/>
      <c r="R131" s="1667"/>
      <c r="S131" s="1665"/>
    </row>
    <row r="132" spans="1:19" ht="15.95" customHeight="1" x14ac:dyDescent="0.2">
      <c r="A132" s="1560"/>
      <c r="B132" s="1560"/>
      <c r="C132" s="1560"/>
      <c r="D132" s="1560"/>
      <c r="E132" s="1560"/>
      <c r="F132" s="1560"/>
      <c r="G132" s="1560"/>
      <c r="H132" s="1560"/>
      <c r="I132" s="1560"/>
      <c r="J132" s="1560"/>
      <c r="K132" s="1560"/>
      <c r="L132" s="1560"/>
      <c r="M132" s="1560"/>
      <c r="N132" s="1560"/>
      <c r="O132" s="1560"/>
      <c r="P132" s="1560"/>
      <c r="Q132" s="1560"/>
      <c r="R132" s="1560"/>
      <c r="S132" s="1560"/>
    </row>
    <row r="133" spans="1:19" x14ac:dyDescent="0.2">
      <c r="A133" s="39"/>
      <c r="B133" s="52" t="s">
        <v>131</v>
      </c>
      <c r="C133" s="52"/>
      <c r="D133" s="1102" t="s">
        <v>132</v>
      </c>
      <c r="E133" s="1620"/>
      <c r="F133" s="1621" t="s">
        <v>133</v>
      </c>
      <c r="G133" s="1622"/>
      <c r="H133" s="1621" t="s">
        <v>134</v>
      </c>
      <c r="I133" s="1622"/>
      <c r="J133" s="1621" t="s">
        <v>135</v>
      </c>
      <c r="K133" s="1622"/>
      <c r="L133" s="1621" t="s">
        <v>136</v>
      </c>
      <c r="M133" s="1622"/>
      <c r="N133" s="1621" t="s">
        <v>137</v>
      </c>
      <c r="O133" s="1623"/>
      <c r="P133" s="1632" t="s">
        <v>138</v>
      </c>
      <c r="Q133" s="1622"/>
      <c r="R133" s="1621" t="s">
        <v>139</v>
      </c>
      <c r="S133" s="1622"/>
    </row>
    <row r="134" spans="1:19" ht="30" customHeight="1" x14ac:dyDescent="0.2">
      <c r="A134" s="38" t="s">
        <v>124</v>
      </c>
      <c r="B134" s="54" t="str">
        <f>IF(B126&lt;&gt;"",B126,"")</f>
        <v>Niesters</v>
      </c>
      <c r="C134" s="54" t="s">
        <v>127</v>
      </c>
      <c r="D134" s="1570" t="str">
        <f>IF(H127&lt;&gt;"",H127,"")</f>
        <v/>
      </c>
      <c r="E134" s="1571"/>
      <c r="F134" s="72">
        <v>11</v>
      </c>
      <c r="G134" s="74">
        <v>0</v>
      </c>
      <c r="H134" s="72">
        <v>11</v>
      </c>
      <c r="I134" s="74">
        <v>0</v>
      </c>
      <c r="J134" s="72">
        <v>11</v>
      </c>
      <c r="K134" s="74">
        <v>0</v>
      </c>
      <c r="L134" s="72"/>
      <c r="M134" s="74"/>
      <c r="N134" s="72"/>
      <c r="O134" s="73"/>
      <c r="P134" s="61">
        <v>3</v>
      </c>
      <c r="Q134" s="74">
        <v>0</v>
      </c>
      <c r="R134" s="72">
        <f>IF(P134=3,1,IF(Q134=3,0,""))</f>
        <v>1</v>
      </c>
      <c r="S134" s="74">
        <f>IF(P134=3,0,IF(Q134=3,1,""))</f>
        <v>0</v>
      </c>
    </row>
    <row r="135" spans="1:19" ht="30" customHeight="1" x14ac:dyDescent="0.2">
      <c r="A135" s="38" t="s">
        <v>126</v>
      </c>
      <c r="B135" s="54" t="str">
        <f>IF(B127&lt;&gt;"",B127,"")</f>
        <v>Lipke</v>
      </c>
      <c r="C135" s="54" t="s">
        <v>125</v>
      </c>
      <c r="D135" s="1570" t="str">
        <f>IF(H126&lt;&gt;"",H126,"")</f>
        <v/>
      </c>
      <c r="E135" s="1571"/>
      <c r="F135" s="72">
        <v>11</v>
      </c>
      <c r="G135" s="74">
        <v>0</v>
      </c>
      <c r="H135" s="72">
        <v>11</v>
      </c>
      <c r="I135" s="74">
        <v>0</v>
      </c>
      <c r="J135" s="72">
        <v>11</v>
      </c>
      <c r="K135" s="74">
        <v>0</v>
      </c>
      <c r="L135" s="72"/>
      <c r="M135" s="74"/>
      <c r="N135" s="72"/>
      <c r="O135" s="73"/>
      <c r="P135" s="61">
        <v>3</v>
      </c>
      <c r="Q135" s="74">
        <v>0</v>
      </c>
      <c r="R135" s="72">
        <f t="shared" ref="R135:R136" si="10">IF(P135=3,1,IF(Q135=3,0,""))</f>
        <v>1</v>
      </c>
      <c r="S135" s="74">
        <f t="shared" ref="S135:S136" si="11">IF(P135=3,0,IF(Q135=3,1,""))</f>
        <v>0</v>
      </c>
    </row>
    <row r="136" spans="1:19" ht="30" customHeight="1" x14ac:dyDescent="0.2">
      <c r="A136" s="38" t="s">
        <v>128</v>
      </c>
      <c r="B136" s="54" t="str">
        <f>IF(B128&lt;&gt;"",B128,"")</f>
        <v>Sparla</v>
      </c>
      <c r="C136" s="54" t="s">
        <v>129</v>
      </c>
      <c r="D136" s="1570" t="str">
        <f t="shared" ref="D136" si="12">IF(H128&lt;&gt;"",H128,"")</f>
        <v/>
      </c>
      <c r="E136" s="1571"/>
      <c r="F136" s="72">
        <v>11</v>
      </c>
      <c r="G136" s="74">
        <v>0</v>
      </c>
      <c r="H136" s="72">
        <v>11</v>
      </c>
      <c r="I136" s="74">
        <v>0</v>
      </c>
      <c r="J136" s="72">
        <v>11</v>
      </c>
      <c r="K136" s="74">
        <v>0</v>
      </c>
      <c r="L136" s="72"/>
      <c r="M136" s="74"/>
      <c r="N136" s="72"/>
      <c r="O136" s="73"/>
      <c r="P136" s="61">
        <v>3</v>
      </c>
      <c r="Q136" s="74">
        <v>0</v>
      </c>
      <c r="R136" s="72">
        <f t="shared" si="10"/>
        <v>1</v>
      </c>
      <c r="S136" s="74">
        <f t="shared" si="11"/>
        <v>0</v>
      </c>
    </row>
    <row r="137" spans="1:19" ht="15.2" customHeight="1" x14ac:dyDescent="0.2">
      <c r="A137" s="1609" t="s">
        <v>168</v>
      </c>
      <c r="B137" s="40" t="str">
        <f>IF(B130&lt;&gt;"",B130,"")</f>
        <v>Niesters</v>
      </c>
      <c r="C137" s="1609"/>
      <c r="D137" s="1577" t="str">
        <f>IF(H130&lt;&gt;"",H130,"")</f>
        <v/>
      </c>
      <c r="E137" s="1579"/>
      <c r="F137" s="1561">
        <v>11</v>
      </c>
      <c r="G137" s="1564">
        <v>0</v>
      </c>
      <c r="H137" s="1561">
        <v>11</v>
      </c>
      <c r="I137" s="1564">
        <v>0</v>
      </c>
      <c r="J137" s="1561">
        <v>11</v>
      </c>
      <c r="K137" s="1564">
        <v>0</v>
      </c>
      <c r="L137" s="1561"/>
      <c r="M137" s="1564"/>
      <c r="N137" s="1561"/>
      <c r="O137" s="1559"/>
      <c r="P137" s="1659">
        <v>3</v>
      </c>
      <c r="Q137" s="1564">
        <v>0</v>
      </c>
      <c r="R137" s="1561">
        <f>IF(P137=3,1,IF(Q137=3,0,""))</f>
        <v>1</v>
      </c>
      <c r="S137" s="1564">
        <f>IF(P137=3,0,IF(Q137=3,1,""))</f>
        <v>0</v>
      </c>
    </row>
    <row r="138" spans="1:19" ht="15.2" customHeight="1" x14ac:dyDescent="0.2">
      <c r="A138" s="1609"/>
      <c r="B138" s="41" t="str">
        <f>IF(B131&lt;&gt;"",B131,"")</f>
        <v>Lipke</v>
      </c>
      <c r="C138" s="1609"/>
      <c r="D138" s="1587" t="str">
        <f>IF(H131&lt;&gt;"",H131,"")</f>
        <v/>
      </c>
      <c r="E138" s="1589"/>
      <c r="F138" s="1717"/>
      <c r="G138" s="1718"/>
      <c r="H138" s="1717"/>
      <c r="I138" s="1718"/>
      <c r="J138" s="1717"/>
      <c r="K138" s="1718"/>
      <c r="L138" s="1717"/>
      <c r="M138" s="1718"/>
      <c r="N138" s="1717"/>
      <c r="O138" s="1628"/>
      <c r="P138" s="1719"/>
      <c r="Q138" s="1718"/>
      <c r="R138" s="1717"/>
      <c r="S138" s="1718"/>
    </row>
    <row r="139" spans="1:19" ht="30" customHeight="1" x14ac:dyDescent="0.2">
      <c r="A139" s="38" t="s">
        <v>124</v>
      </c>
      <c r="B139" s="54" t="str">
        <f>IF(B126&lt;&gt;"",B126,"")</f>
        <v>Niesters</v>
      </c>
      <c r="C139" s="54" t="s">
        <v>125</v>
      </c>
      <c r="D139" s="1570" t="str">
        <f>IF(H126&lt;&gt;"",H126,"")</f>
        <v/>
      </c>
      <c r="E139" s="1571"/>
      <c r="F139" s="72"/>
      <c r="G139" s="74"/>
      <c r="H139" s="72"/>
      <c r="I139" s="74"/>
      <c r="J139" s="72"/>
      <c r="K139" s="74"/>
      <c r="L139" s="72"/>
      <c r="M139" s="74"/>
      <c r="N139" s="72"/>
      <c r="O139" s="73"/>
      <c r="P139" s="61"/>
      <c r="Q139" s="74"/>
      <c r="R139" s="72" t="str">
        <f t="shared" ref="R139:R141" si="13">IF(P139=3,1,IF(Q139=3,0,""))</f>
        <v/>
      </c>
      <c r="S139" s="74" t="str">
        <f t="shared" ref="S139:S141" si="14">IF(P139=3,0,IF(Q139=3,1,""))</f>
        <v/>
      </c>
    </row>
    <row r="140" spans="1:19" ht="30" customHeight="1" x14ac:dyDescent="0.2">
      <c r="A140" s="38" t="s">
        <v>126</v>
      </c>
      <c r="B140" s="54" t="str">
        <f>IF(B127&lt;&gt;"",B127,"")</f>
        <v>Lipke</v>
      </c>
      <c r="C140" s="54" t="s">
        <v>129</v>
      </c>
      <c r="D140" s="1570" t="str">
        <f>IF(H128&lt;&gt;"",H128,"")</f>
        <v/>
      </c>
      <c r="E140" s="1571"/>
      <c r="F140" s="72"/>
      <c r="G140" s="74"/>
      <c r="H140" s="72"/>
      <c r="I140" s="74"/>
      <c r="J140" s="72"/>
      <c r="K140" s="74"/>
      <c r="L140" s="72"/>
      <c r="M140" s="74"/>
      <c r="N140" s="72"/>
      <c r="O140" s="73"/>
      <c r="P140" s="61"/>
      <c r="Q140" s="74"/>
      <c r="R140" s="72" t="str">
        <f t="shared" si="13"/>
        <v/>
      </c>
      <c r="S140" s="74" t="str">
        <f t="shared" si="14"/>
        <v/>
      </c>
    </row>
    <row r="141" spans="1:19" ht="30" customHeight="1" x14ac:dyDescent="0.2">
      <c r="A141" s="38" t="s">
        <v>128</v>
      </c>
      <c r="B141" s="54" t="str">
        <f>IF(B128&lt;&gt;"",B128,"")</f>
        <v>Sparla</v>
      </c>
      <c r="C141" s="54" t="s">
        <v>127</v>
      </c>
      <c r="D141" s="1570" t="str">
        <f>IF(H127&lt;&gt;"",H127,"")</f>
        <v/>
      </c>
      <c r="E141" s="1571"/>
      <c r="F141" s="72"/>
      <c r="G141" s="74"/>
      <c r="H141" s="72"/>
      <c r="I141" s="74"/>
      <c r="J141" s="72"/>
      <c r="K141" s="74"/>
      <c r="L141" s="72"/>
      <c r="M141" s="74"/>
      <c r="N141" s="72"/>
      <c r="O141" s="73"/>
      <c r="P141" s="61"/>
      <c r="Q141" s="74"/>
      <c r="R141" s="72" t="str">
        <f t="shared" si="13"/>
        <v/>
      </c>
      <c r="S141" s="74" t="str">
        <f t="shared" si="14"/>
        <v/>
      </c>
    </row>
    <row r="142" spans="1:19" ht="30" customHeight="1" x14ac:dyDescent="0.2">
      <c r="A142" s="38"/>
      <c r="B142" s="54"/>
      <c r="C142" s="54"/>
      <c r="D142" s="1570"/>
      <c r="E142" s="1571"/>
      <c r="F142" s="72"/>
      <c r="G142" s="74"/>
      <c r="H142" s="72"/>
      <c r="I142" s="74"/>
      <c r="J142" s="72"/>
      <c r="K142" s="74"/>
      <c r="L142" s="72"/>
      <c r="M142" s="74"/>
      <c r="N142" s="72"/>
      <c r="O142" s="73"/>
      <c r="P142" s="61"/>
      <c r="Q142" s="74"/>
      <c r="R142" s="72"/>
      <c r="S142" s="74"/>
    </row>
    <row r="143" spans="1:19" ht="18" hidden="1" customHeight="1" x14ac:dyDescent="0.2">
      <c r="A143" s="62"/>
      <c r="B143" s="156"/>
      <c r="C143" s="64"/>
      <c r="D143" s="156"/>
      <c r="E143" s="156"/>
      <c r="F143" s="156"/>
      <c r="G143" s="156"/>
      <c r="H143" s="157"/>
      <c r="I143" s="158"/>
      <c r="J143" s="157"/>
      <c r="K143" s="157"/>
      <c r="L143" s="158"/>
      <c r="M143" s="157"/>
      <c r="N143" s="157"/>
      <c r="O143" s="158"/>
      <c r="P143" s="159">
        <f>SUM(P137:P142)</f>
        <v>3</v>
      </c>
      <c r="Q143" s="160">
        <f>SUM(Q137:Q142)</f>
        <v>0</v>
      </c>
      <c r="R143" s="159">
        <f>SUM(R137:R142)</f>
        <v>1</v>
      </c>
      <c r="S143" s="160">
        <f>SUM(S137:S142)</f>
        <v>0</v>
      </c>
    </row>
    <row r="144" spans="1:19" s="32" customFormat="1" ht="20.100000000000001" customHeight="1" x14ac:dyDescent="0.2">
      <c r="A144" s="1572" t="s">
        <v>141</v>
      </c>
      <c r="B144" s="1573"/>
      <c r="C144" s="1573"/>
      <c r="D144" s="1573"/>
      <c r="E144" s="1573"/>
      <c r="F144" s="1573"/>
      <c r="G144" s="1573"/>
      <c r="H144" s="1573"/>
      <c r="I144" s="1573"/>
      <c r="J144" s="1573"/>
      <c r="K144" s="1573"/>
      <c r="L144" s="1573"/>
      <c r="M144" s="1573"/>
      <c r="N144" s="1573"/>
      <c r="O144" s="1573"/>
      <c r="P144" s="61">
        <f>IF(SUM(P134:P142)&gt;0,SUM(P134:P142),IF(SUM(Q134:Q142)&gt;0,SUM(P134:P142),""))</f>
        <v>12</v>
      </c>
      <c r="Q144" s="74">
        <f>IF(SUM(Q134:Q142)&gt;0,SUM(Q134:Q142),IF(SUM(R134:R142)&gt;0,SUM(Q134:Q142),""))</f>
        <v>0</v>
      </c>
      <c r="R144" s="72">
        <f>IF(SUM(R134:R142)&gt;0,SUM(R134:R142),IF(SUM(S134:S142)&gt;0,SUM(R134:R142),""))</f>
        <v>4</v>
      </c>
      <c r="S144" s="74">
        <f>IF(SUM(R134:S142)&gt;0,SUM(S134:S142),IF(SUM(R134:R142)&gt;0,SUM(S134:S142),""))</f>
        <v>0</v>
      </c>
    </row>
    <row r="145" spans="1:19" s="32" customFormat="1" ht="9.9499999999999993" customHeight="1" x14ac:dyDescent="0.2">
      <c r="A145" s="1559"/>
      <c r="B145" s="1559"/>
      <c r="C145" s="1559"/>
      <c r="D145" s="1559"/>
      <c r="E145" s="1559"/>
      <c r="F145" s="1559"/>
      <c r="G145" s="1559"/>
      <c r="H145" s="1559"/>
      <c r="I145" s="1559"/>
      <c r="J145" s="1559"/>
      <c r="K145" s="1559"/>
      <c r="L145" s="1559"/>
      <c r="M145" s="1559"/>
      <c r="N145" s="1559"/>
      <c r="O145" s="1559"/>
      <c r="P145" s="1559"/>
      <c r="Q145" s="1559"/>
      <c r="R145" s="1559"/>
      <c r="S145" s="1559"/>
    </row>
    <row r="146" spans="1:19" s="32" customFormat="1" ht="18" customHeight="1" x14ac:dyDescent="0.2">
      <c r="A146" s="1720"/>
      <c r="B146" s="1720"/>
      <c r="C146" s="1720"/>
      <c r="D146" s="1720"/>
      <c r="E146" s="1720"/>
      <c r="F146" s="1720"/>
      <c r="G146" s="1628"/>
      <c r="H146" s="1628"/>
      <c r="I146" s="1628"/>
      <c r="J146" s="1628"/>
      <c r="K146" s="1628"/>
      <c r="L146" s="1628"/>
      <c r="M146" s="1628"/>
      <c r="N146" s="1628"/>
      <c r="O146" s="1628"/>
      <c r="P146" s="1628"/>
      <c r="Q146" s="1628"/>
      <c r="R146" s="1628"/>
      <c r="S146" s="1628"/>
    </row>
    <row r="147" spans="1:19" ht="21.95" customHeight="1" x14ac:dyDescent="0.2">
      <c r="A147" s="1651" t="s">
        <v>185</v>
      </c>
      <c r="B147" s="1652"/>
      <c r="C147" s="1653" t="str">
        <f>IF(R144=4,CONCATENATE(R144," : ",S144),IF(S144=4,CONCATENATE(S144," : ",R144),""))</f>
        <v>4 : 0</v>
      </c>
      <c r="D147" s="1654"/>
      <c r="E147" s="75" t="s">
        <v>186</v>
      </c>
      <c r="F147" s="1653" t="str">
        <f>IF(R144=4,CONCATENATE(P144," : ",Q144),IF(S144=4,CONCATENATE(Q144," : ",P144),""))</f>
        <v>12 : 0</v>
      </c>
      <c r="G147" s="1654"/>
      <c r="H147" s="1655" t="s">
        <v>187</v>
      </c>
      <c r="I147" s="1656"/>
      <c r="J147" s="1656"/>
      <c r="K147" s="1656" t="str">
        <f>IF(R144=4,A110,IF(S144=4,H110,""))</f>
        <v>AMG / Allianz</v>
      </c>
      <c r="L147" s="1656"/>
      <c r="M147" s="1656"/>
      <c r="N147" s="1656"/>
      <c r="O147" s="1656"/>
      <c r="P147" s="1656"/>
      <c r="Q147" s="1656"/>
      <c r="R147" s="1656"/>
      <c r="S147" s="1654"/>
    </row>
    <row r="148" spans="1:19" s="32" customFormat="1" ht="18" customHeight="1" x14ac:dyDescent="0.2">
      <c r="A148" s="1576"/>
      <c r="B148" s="1576"/>
      <c r="C148" s="1576"/>
      <c r="D148" s="1576"/>
      <c r="E148" s="1576"/>
      <c r="F148" s="1576"/>
      <c r="G148" s="1576"/>
      <c r="H148" s="1576"/>
      <c r="I148" s="1576"/>
      <c r="J148" s="1576"/>
      <c r="K148" s="1576"/>
      <c r="L148" s="1576"/>
      <c r="M148" s="1576"/>
      <c r="N148" s="1576"/>
      <c r="O148" s="1576"/>
      <c r="P148" s="1576"/>
      <c r="Q148" s="1576"/>
      <c r="R148" s="1576"/>
      <c r="S148" s="1576"/>
    </row>
    <row r="149" spans="1:19" s="32" customFormat="1" ht="18" customHeight="1" x14ac:dyDescent="0.2">
      <c r="A149" s="1650" t="s">
        <v>144</v>
      </c>
      <c r="B149" s="1650"/>
      <c r="C149" s="1650"/>
      <c r="D149" s="1650"/>
      <c r="E149" s="1650"/>
      <c r="F149" s="1650"/>
      <c r="G149" s="1650"/>
      <c r="H149" s="1650"/>
      <c r="I149" s="1650"/>
      <c r="J149" s="1650"/>
      <c r="K149" s="1650"/>
      <c r="L149" s="1650"/>
      <c r="M149" s="1650"/>
      <c r="N149" s="1650"/>
      <c r="O149" s="1650"/>
      <c r="P149" s="1650"/>
      <c r="Q149" s="1650"/>
      <c r="R149" s="1650"/>
      <c r="S149" s="1650"/>
    </row>
    <row r="150" spans="1:19" s="32" customFormat="1" ht="18" customHeight="1" x14ac:dyDescent="0.2">
      <c r="A150" s="1625"/>
      <c r="B150" s="1625"/>
      <c r="C150" s="1625"/>
      <c r="D150" s="1625"/>
      <c r="E150" s="1625"/>
      <c r="F150" s="1625"/>
      <c r="G150" s="1625"/>
      <c r="H150" s="1625"/>
      <c r="I150" s="1625"/>
      <c r="J150" s="1625"/>
      <c r="K150" s="1625"/>
      <c r="L150" s="1625"/>
      <c r="M150" s="1625"/>
      <c r="N150" s="1625"/>
      <c r="O150" s="1625"/>
      <c r="P150" s="1625"/>
      <c r="Q150" s="1625"/>
      <c r="R150" s="1625"/>
      <c r="S150" s="1625"/>
    </row>
    <row r="151" spans="1:19" s="32" customFormat="1" ht="18" customHeight="1" x14ac:dyDescent="0.2">
      <c r="A151" s="1625" t="s">
        <v>284</v>
      </c>
      <c r="B151" s="1625"/>
      <c r="C151" s="1625"/>
      <c r="D151" s="1625"/>
      <c r="E151" s="1625"/>
      <c r="F151" s="1625"/>
      <c r="G151" s="1625"/>
      <c r="H151" s="1625"/>
      <c r="I151" s="1625"/>
      <c r="J151" s="1625"/>
      <c r="K151" s="1625"/>
      <c r="L151" s="1625"/>
      <c r="M151" s="1625"/>
      <c r="N151" s="1625"/>
      <c r="O151" s="1625"/>
      <c r="P151" s="1625"/>
      <c r="Q151" s="1625"/>
      <c r="R151" s="1625"/>
      <c r="S151" s="1625"/>
    </row>
    <row r="152" spans="1:19" s="32" customFormat="1" ht="18" customHeight="1" x14ac:dyDescent="0.2">
      <c r="A152" s="1625"/>
      <c r="B152" s="1625"/>
      <c r="C152" s="1625"/>
      <c r="D152" s="1625"/>
      <c r="E152" s="1625"/>
      <c r="F152" s="1625"/>
      <c r="G152" s="1625"/>
      <c r="H152" s="1625"/>
      <c r="I152" s="1625"/>
      <c r="J152" s="1625"/>
      <c r="K152" s="1625"/>
      <c r="L152" s="1625"/>
      <c r="M152" s="1625"/>
      <c r="N152" s="1625"/>
      <c r="O152" s="1625"/>
      <c r="P152" s="1625"/>
      <c r="Q152" s="1625"/>
      <c r="R152" s="1625"/>
      <c r="S152" s="1625"/>
    </row>
    <row r="153" spans="1:19" s="32" customFormat="1" ht="18" customHeight="1" x14ac:dyDescent="0.2">
      <c r="A153" s="1559"/>
      <c r="B153" s="1559"/>
      <c r="C153" s="1559"/>
      <c r="D153" s="1559"/>
      <c r="E153" s="1559"/>
      <c r="F153" s="1559"/>
      <c r="G153" s="1559"/>
      <c r="H153" s="1559"/>
      <c r="I153" s="1559"/>
      <c r="J153" s="1559"/>
      <c r="K153" s="1559"/>
      <c r="L153" s="1559"/>
      <c r="M153" s="1559"/>
      <c r="N153" s="1559"/>
      <c r="O153" s="1559"/>
      <c r="P153" s="1559"/>
      <c r="Q153" s="1559"/>
      <c r="R153" s="1559"/>
      <c r="S153" s="1559"/>
    </row>
    <row r="154" spans="1:19" s="32" customFormat="1" ht="14.1" customHeight="1" x14ac:dyDescent="0.2">
      <c r="A154" s="1169"/>
      <c r="B154" s="1169"/>
      <c r="C154" s="1169"/>
      <c r="D154" s="1169"/>
      <c r="E154" s="1169"/>
      <c r="F154" s="1169"/>
      <c r="G154" s="1169"/>
      <c r="H154" s="1169"/>
      <c r="I154" s="1169"/>
      <c r="J154" s="1169"/>
      <c r="K154" s="1169"/>
      <c r="L154" s="1169"/>
      <c r="M154" s="1169"/>
      <c r="N154" s="1169"/>
      <c r="O154" s="1169"/>
      <c r="P154" s="1169"/>
      <c r="Q154" s="1169"/>
      <c r="R154" s="1169"/>
      <c r="S154" s="1169"/>
    </row>
    <row r="155" spans="1:19" x14ac:dyDescent="0.2">
      <c r="B155" s="1560" t="s">
        <v>146</v>
      </c>
      <c r="C155" s="1560"/>
      <c r="D155" s="1560"/>
      <c r="E155" s="1560"/>
      <c r="F155" s="1172"/>
      <c r="G155" s="1172"/>
      <c r="H155" s="1560" t="s">
        <v>147</v>
      </c>
      <c r="I155" s="1560"/>
      <c r="J155" s="1560"/>
      <c r="K155" s="1560"/>
      <c r="L155" s="1560"/>
      <c r="M155" s="1560"/>
      <c r="N155" s="1560"/>
      <c r="O155" s="1560"/>
      <c r="P155" s="1560"/>
      <c r="Q155" s="1560"/>
      <c r="R155" s="1560"/>
    </row>
  </sheetData>
  <mergeCells count="423">
    <mergeCell ref="B155:E155"/>
    <mergeCell ref="F155:G155"/>
    <mergeCell ref="H155:R155"/>
    <mergeCell ref="A149:S149"/>
    <mergeCell ref="A150:S150"/>
    <mergeCell ref="A151:S151"/>
    <mergeCell ref="A152:S152"/>
    <mergeCell ref="A153:S153"/>
    <mergeCell ref="A154:S154"/>
    <mergeCell ref="A147:B147"/>
    <mergeCell ref="C147:D147"/>
    <mergeCell ref="F147:G147"/>
    <mergeCell ref="H147:J147"/>
    <mergeCell ref="K147:S147"/>
    <mergeCell ref="A148:S148"/>
    <mergeCell ref="D142:E142"/>
    <mergeCell ref="A144:O144"/>
    <mergeCell ref="A145:S145"/>
    <mergeCell ref="A146:F146"/>
    <mergeCell ref="G146:I146"/>
    <mergeCell ref="J146:S146"/>
    <mergeCell ref="D139:E139"/>
    <mergeCell ref="D140:E140"/>
    <mergeCell ref="D141:E141"/>
    <mergeCell ref="L137:L138"/>
    <mergeCell ref="M137:M138"/>
    <mergeCell ref="N137:N138"/>
    <mergeCell ref="O137:O138"/>
    <mergeCell ref="P137:P138"/>
    <mergeCell ref="Q137:Q138"/>
    <mergeCell ref="F137:F138"/>
    <mergeCell ref="G137:G138"/>
    <mergeCell ref="H137:H138"/>
    <mergeCell ref="I137:I138"/>
    <mergeCell ref="J137:J138"/>
    <mergeCell ref="K137:K138"/>
    <mergeCell ref="D134:E134"/>
    <mergeCell ref="D135:E135"/>
    <mergeCell ref="D136:E136"/>
    <mergeCell ref="A137:A138"/>
    <mergeCell ref="C137:C138"/>
    <mergeCell ref="D137:E137"/>
    <mergeCell ref="A132:S132"/>
    <mergeCell ref="D133:E133"/>
    <mergeCell ref="F133:G133"/>
    <mergeCell ref="H133:I133"/>
    <mergeCell ref="J133:K133"/>
    <mergeCell ref="L133:M133"/>
    <mergeCell ref="N133:O133"/>
    <mergeCell ref="P133:Q133"/>
    <mergeCell ref="R133:S133"/>
    <mergeCell ref="R137:R138"/>
    <mergeCell ref="S137:S138"/>
    <mergeCell ref="D138:E138"/>
    <mergeCell ref="A130:A131"/>
    <mergeCell ref="B130:D130"/>
    <mergeCell ref="G130:G131"/>
    <mergeCell ref="H130:P130"/>
    <mergeCell ref="B131:D131"/>
    <mergeCell ref="H131:P131"/>
    <mergeCell ref="B128:D128"/>
    <mergeCell ref="E128:F128"/>
    <mergeCell ref="H128:P128"/>
    <mergeCell ref="Q128:S128"/>
    <mergeCell ref="B129:D129"/>
    <mergeCell ref="E129:F131"/>
    <mergeCell ref="H129:P129"/>
    <mergeCell ref="Q129:S131"/>
    <mergeCell ref="B126:D126"/>
    <mergeCell ref="E126:F126"/>
    <mergeCell ref="H126:P126"/>
    <mergeCell ref="Q126:S126"/>
    <mergeCell ref="B127:D127"/>
    <mergeCell ref="E127:F127"/>
    <mergeCell ref="H127:P127"/>
    <mergeCell ref="Q127:S127"/>
    <mergeCell ref="B124:D124"/>
    <mergeCell ref="E124:F124"/>
    <mergeCell ref="H124:P124"/>
    <mergeCell ref="Q124:S124"/>
    <mergeCell ref="B125:D125"/>
    <mergeCell ref="E125:F125"/>
    <mergeCell ref="H125:P125"/>
    <mergeCell ref="Q125:S125"/>
    <mergeCell ref="B122:D122"/>
    <mergeCell ref="E122:F122"/>
    <mergeCell ref="H122:P122"/>
    <mergeCell ref="Q122:S122"/>
    <mergeCell ref="B123:D123"/>
    <mergeCell ref="E123:F123"/>
    <mergeCell ref="H123:P123"/>
    <mergeCell ref="Q123:S123"/>
    <mergeCell ref="B120:D120"/>
    <mergeCell ref="E120:F120"/>
    <mergeCell ref="H120:P120"/>
    <mergeCell ref="Q120:S120"/>
    <mergeCell ref="B121:D121"/>
    <mergeCell ref="E121:F121"/>
    <mergeCell ref="H121:P121"/>
    <mergeCell ref="Q121:S121"/>
    <mergeCell ref="B118:D118"/>
    <mergeCell ref="E118:F118"/>
    <mergeCell ref="H118:P118"/>
    <mergeCell ref="Q118:S118"/>
    <mergeCell ref="B119:D119"/>
    <mergeCell ref="E119:F119"/>
    <mergeCell ref="H119:P119"/>
    <mergeCell ref="Q119:S119"/>
    <mergeCell ref="B116:D116"/>
    <mergeCell ref="E116:F116"/>
    <mergeCell ref="H116:P116"/>
    <mergeCell ref="Q116:S116"/>
    <mergeCell ref="B117:D117"/>
    <mergeCell ref="E117:F117"/>
    <mergeCell ref="H117:P117"/>
    <mergeCell ref="Q117:S117"/>
    <mergeCell ref="B114:D114"/>
    <mergeCell ref="E114:F114"/>
    <mergeCell ref="H114:P114"/>
    <mergeCell ref="Q114:S114"/>
    <mergeCell ref="B115:D115"/>
    <mergeCell ref="E115:F115"/>
    <mergeCell ref="H115:P115"/>
    <mergeCell ref="Q115:S115"/>
    <mergeCell ref="A111:S111"/>
    <mergeCell ref="A112:F112"/>
    <mergeCell ref="G112:S112"/>
    <mergeCell ref="B113:D113"/>
    <mergeCell ref="E113:F113"/>
    <mergeCell ref="H113:P113"/>
    <mergeCell ref="Q113:S113"/>
    <mergeCell ref="A108:F108"/>
    <mergeCell ref="G108:O108"/>
    <mergeCell ref="P108:S108"/>
    <mergeCell ref="A109:S109"/>
    <mergeCell ref="A110:E110"/>
    <mergeCell ref="F110:G110"/>
    <mergeCell ref="H110:S110"/>
    <mergeCell ref="B103:E103"/>
    <mergeCell ref="F103:G103"/>
    <mergeCell ref="H103:R103"/>
    <mergeCell ref="A105:S105"/>
    <mergeCell ref="A106:S106"/>
    <mergeCell ref="A107:S107"/>
    <mergeCell ref="A97:S97"/>
    <mergeCell ref="A98:S98"/>
    <mergeCell ref="A99:S99"/>
    <mergeCell ref="A100:S100"/>
    <mergeCell ref="A101:S101"/>
    <mergeCell ref="A102:S102"/>
    <mergeCell ref="A95:B95"/>
    <mergeCell ref="C95:D95"/>
    <mergeCell ref="F95:G95"/>
    <mergeCell ref="H95:J95"/>
    <mergeCell ref="K95:S95"/>
    <mergeCell ref="A96:S96"/>
    <mergeCell ref="D90:E90"/>
    <mergeCell ref="A92:O92"/>
    <mergeCell ref="A93:S93"/>
    <mergeCell ref="A94:F94"/>
    <mergeCell ref="G94:I94"/>
    <mergeCell ref="J94:S94"/>
    <mergeCell ref="D87:E87"/>
    <mergeCell ref="D88:E88"/>
    <mergeCell ref="D89:E89"/>
    <mergeCell ref="L85:L86"/>
    <mergeCell ref="M85:M86"/>
    <mergeCell ref="N85:N86"/>
    <mergeCell ref="O85:O86"/>
    <mergeCell ref="P85:P86"/>
    <mergeCell ref="Q85:Q86"/>
    <mergeCell ref="F85:F86"/>
    <mergeCell ref="G85:G86"/>
    <mergeCell ref="H85:H86"/>
    <mergeCell ref="I85:I86"/>
    <mergeCell ref="J85:J86"/>
    <mergeCell ref="K85:K86"/>
    <mergeCell ref="D82:E82"/>
    <mergeCell ref="D83:E83"/>
    <mergeCell ref="D84:E84"/>
    <mergeCell ref="A85:A86"/>
    <mergeCell ref="C85:C86"/>
    <mergeCell ref="D85:E85"/>
    <mergeCell ref="A80:S80"/>
    <mergeCell ref="D81:E81"/>
    <mergeCell ref="F81:G81"/>
    <mergeCell ref="H81:I81"/>
    <mergeCell ref="J81:K81"/>
    <mergeCell ref="L81:M81"/>
    <mergeCell ref="N81:O81"/>
    <mergeCell ref="P81:Q81"/>
    <mergeCell ref="R81:S81"/>
    <mergeCell ref="R85:R86"/>
    <mergeCell ref="S85:S86"/>
    <mergeCell ref="D86:E86"/>
    <mergeCell ref="A78:A79"/>
    <mergeCell ref="B78:D78"/>
    <mergeCell ref="G78:G79"/>
    <mergeCell ref="H78:P78"/>
    <mergeCell ref="B79:D79"/>
    <mergeCell ref="H79:P79"/>
    <mergeCell ref="B76:D76"/>
    <mergeCell ref="E76:F76"/>
    <mergeCell ref="H76:P76"/>
    <mergeCell ref="Q76:S76"/>
    <mergeCell ref="B77:D77"/>
    <mergeCell ref="E77:F79"/>
    <mergeCell ref="H77:P77"/>
    <mergeCell ref="Q77:S79"/>
    <mergeCell ref="B74:D74"/>
    <mergeCell ref="E74:F74"/>
    <mergeCell ref="H74:P74"/>
    <mergeCell ref="Q74:S74"/>
    <mergeCell ref="B75:D75"/>
    <mergeCell ref="E75:F75"/>
    <mergeCell ref="H75:P75"/>
    <mergeCell ref="Q75:S75"/>
    <mergeCell ref="B72:D72"/>
    <mergeCell ref="E72:F72"/>
    <mergeCell ref="H72:P72"/>
    <mergeCell ref="Q72:S72"/>
    <mergeCell ref="B73:D73"/>
    <mergeCell ref="E73:F73"/>
    <mergeCell ref="H73:P73"/>
    <mergeCell ref="Q73:S73"/>
    <mergeCell ref="B70:D70"/>
    <mergeCell ref="E70:F70"/>
    <mergeCell ref="H70:P70"/>
    <mergeCell ref="Q70:S70"/>
    <mergeCell ref="B71:D71"/>
    <mergeCell ref="E71:F71"/>
    <mergeCell ref="H71:P71"/>
    <mergeCell ref="Q71:S71"/>
    <mergeCell ref="B68:D68"/>
    <mergeCell ref="E68:F68"/>
    <mergeCell ref="H68:P68"/>
    <mergeCell ref="Q68:S68"/>
    <mergeCell ref="B69:D69"/>
    <mergeCell ref="E69:F69"/>
    <mergeCell ref="H69:P69"/>
    <mergeCell ref="Q69:S69"/>
    <mergeCell ref="B66:D66"/>
    <mergeCell ref="E66:F66"/>
    <mergeCell ref="H66:P66"/>
    <mergeCell ref="Q66:S66"/>
    <mergeCell ref="B67:D67"/>
    <mergeCell ref="E67:F67"/>
    <mergeCell ref="H67:P67"/>
    <mergeCell ref="Q67:S67"/>
    <mergeCell ref="B64:D64"/>
    <mergeCell ref="E64:F64"/>
    <mergeCell ref="H64:P64"/>
    <mergeCell ref="Q64:S64"/>
    <mergeCell ref="B65:D65"/>
    <mergeCell ref="E65:F65"/>
    <mergeCell ref="H65:P65"/>
    <mergeCell ref="Q65:S65"/>
    <mergeCell ref="B62:D62"/>
    <mergeCell ref="E62:F62"/>
    <mergeCell ref="H62:P62"/>
    <mergeCell ref="Q62:S62"/>
    <mergeCell ref="B63:D63"/>
    <mergeCell ref="E63:F63"/>
    <mergeCell ref="H63:P63"/>
    <mergeCell ref="Q63:S63"/>
    <mergeCell ref="A59:S59"/>
    <mergeCell ref="A60:F60"/>
    <mergeCell ref="G60:S60"/>
    <mergeCell ref="B61:D61"/>
    <mergeCell ref="E61:F61"/>
    <mergeCell ref="H61:P61"/>
    <mergeCell ref="Q61:S61"/>
    <mergeCell ref="A56:F56"/>
    <mergeCell ref="G56:O56"/>
    <mergeCell ref="P56:S56"/>
    <mergeCell ref="A57:S57"/>
    <mergeCell ref="A58:E58"/>
    <mergeCell ref="F58:G58"/>
    <mergeCell ref="H58:S58"/>
    <mergeCell ref="B51:E51"/>
    <mergeCell ref="F51:G51"/>
    <mergeCell ref="H51:R51"/>
    <mergeCell ref="A53:S53"/>
    <mergeCell ref="A54:S54"/>
    <mergeCell ref="A55:S55"/>
    <mergeCell ref="A45:S45"/>
    <mergeCell ref="A46:S46"/>
    <mergeCell ref="A47:S47"/>
    <mergeCell ref="A48:S48"/>
    <mergeCell ref="A49:S49"/>
    <mergeCell ref="A50:S50"/>
    <mergeCell ref="A43:B43"/>
    <mergeCell ref="C43:D43"/>
    <mergeCell ref="F43:G43"/>
    <mergeCell ref="H43:J43"/>
    <mergeCell ref="K43:S43"/>
    <mergeCell ref="A44:S44"/>
    <mergeCell ref="D38:E38"/>
    <mergeCell ref="A40:O40"/>
    <mergeCell ref="A41:S41"/>
    <mergeCell ref="A42:F42"/>
    <mergeCell ref="G42:I42"/>
    <mergeCell ref="J42:S42"/>
    <mergeCell ref="D35:E35"/>
    <mergeCell ref="D36:E36"/>
    <mergeCell ref="D37:E37"/>
    <mergeCell ref="L33:L34"/>
    <mergeCell ref="M33:M34"/>
    <mergeCell ref="N33:N34"/>
    <mergeCell ref="O33:O34"/>
    <mergeCell ref="P33:P34"/>
    <mergeCell ref="Q33:Q34"/>
    <mergeCell ref="F33:F34"/>
    <mergeCell ref="G33:G34"/>
    <mergeCell ref="H33:H34"/>
    <mergeCell ref="I33:I34"/>
    <mergeCell ref="J33:J34"/>
    <mergeCell ref="K33:K34"/>
    <mergeCell ref="D30:E30"/>
    <mergeCell ref="D31:E31"/>
    <mergeCell ref="D32:E32"/>
    <mergeCell ref="A33:A34"/>
    <mergeCell ref="C33:C34"/>
    <mergeCell ref="D33:E33"/>
    <mergeCell ref="A28:S28"/>
    <mergeCell ref="D29:E29"/>
    <mergeCell ref="F29:G29"/>
    <mergeCell ref="H29:I29"/>
    <mergeCell ref="J29:K29"/>
    <mergeCell ref="L29:M29"/>
    <mergeCell ref="N29:O29"/>
    <mergeCell ref="P29:Q29"/>
    <mergeCell ref="R29:S29"/>
    <mergeCell ref="R33:R34"/>
    <mergeCell ref="S33:S34"/>
    <mergeCell ref="D34:E34"/>
    <mergeCell ref="B25:D25"/>
    <mergeCell ref="E25:F27"/>
    <mergeCell ref="H25:P25"/>
    <mergeCell ref="Q25:S27"/>
    <mergeCell ref="A26:A27"/>
    <mergeCell ref="B26:D26"/>
    <mergeCell ref="G26:G27"/>
    <mergeCell ref="H26:P26"/>
    <mergeCell ref="B27:D27"/>
    <mergeCell ref="H27:P27"/>
    <mergeCell ref="B23:D23"/>
    <mergeCell ref="E23:F23"/>
    <mergeCell ref="H23:P23"/>
    <mergeCell ref="Q23:S23"/>
    <mergeCell ref="B24:D24"/>
    <mergeCell ref="E24:F24"/>
    <mergeCell ref="H24:P24"/>
    <mergeCell ref="Q24:S24"/>
    <mergeCell ref="B21:D21"/>
    <mergeCell ref="E21:F21"/>
    <mergeCell ref="H21:P21"/>
    <mergeCell ref="Q21:S21"/>
    <mergeCell ref="B22:D22"/>
    <mergeCell ref="E22:F22"/>
    <mergeCell ref="H22:P22"/>
    <mergeCell ref="Q22:S22"/>
    <mergeCell ref="B19:D19"/>
    <mergeCell ref="E19:F19"/>
    <mergeCell ref="H19:P19"/>
    <mergeCell ref="Q19:S19"/>
    <mergeCell ref="B20:D20"/>
    <mergeCell ref="E20:F20"/>
    <mergeCell ref="H20:P20"/>
    <mergeCell ref="Q20:S20"/>
    <mergeCell ref="B17:D17"/>
    <mergeCell ref="E17:F17"/>
    <mergeCell ref="H17:P17"/>
    <mergeCell ref="Q17:S17"/>
    <mergeCell ref="B18:D18"/>
    <mergeCell ref="E18:F18"/>
    <mergeCell ref="H18:P18"/>
    <mergeCell ref="Q18:S18"/>
    <mergeCell ref="B15:D15"/>
    <mergeCell ref="E15:F15"/>
    <mergeCell ref="H15:P15"/>
    <mergeCell ref="Q15:S15"/>
    <mergeCell ref="B16:D16"/>
    <mergeCell ref="E16:F16"/>
    <mergeCell ref="H16:P16"/>
    <mergeCell ref="Q16:S16"/>
    <mergeCell ref="B13:D13"/>
    <mergeCell ref="E13:F13"/>
    <mergeCell ref="H13:P13"/>
    <mergeCell ref="Q13:S13"/>
    <mergeCell ref="B14:D14"/>
    <mergeCell ref="E14:F14"/>
    <mergeCell ref="H14:P14"/>
    <mergeCell ref="Q14:S14"/>
    <mergeCell ref="B11:D11"/>
    <mergeCell ref="E11:F11"/>
    <mergeCell ref="H11:P11"/>
    <mergeCell ref="Q11:S11"/>
    <mergeCell ref="B12:D12"/>
    <mergeCell ref="E12:F12"/>
    <mergeCell ref="H12:P12"/>
    <mergeCell ref="Q12:S12"/>
    <mergeCell ref="B9:D9"/>
    <mergeCell ref="E9:F9"/>
    <mergeCell ref="H9:P9"/>
    <mergeCell ref="Q9:S9"/>
    <mergeCell ref="B10:D10"/>
    <mergeCell ref="E10:F10"/>
    <mergeCell ref="H10:P10"/>
    <mergeCell ref="Q10:S10"/>
    <mergeCell ref="A5:S5"/>
    <mergeCell ref="A6:E6"/>
    <mergeCell ref="F6:G6"/>
    <mergeCell ref="H6:S6"/>
    <mergeCell ref="A7:S7"/>
    <mergeCell ref="A8:F8"/>
    <mergeCell ref="G8:S8"/>
    <mergeCell ref="A1:S1"/>
    <mergeCell ref="A2:S2"/>
    <mergeCell ref="A3:S3"/>
    <mergeCell ref="A4:F4"/>
    <mergeCell ref="G4:O4"/>
    <mergeCell ref="P4:S4"/>
  </mergeCells>
  <printOptions horizontalCentered="1"/>
  <pageMargins left="0.51181102362204722" right="0.11811023622047245" top="0.39370078740157483" bottom="0.39370078740157483" header="0.31496062992125984" footer="0.31496062992125984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/>
  <dimension ref="A1:IR188"/>
  <sheetViews>
    <sheetView topLeftCell="A4" workbookViewId="0">
      <selection activeCell="B102" sqref="B102:E102"/>
    </sheetView>
  </sheetViews>
  <sheetFormatPr baseColWidth="10" defaultColWidth="10.6640625" defaultRowHeight="12.75" x14ac:dyDescent="0.2"/>
  <cols>
    <col min="1" max="1" width="27.1640625" style="32" customWidth="1"/>
    <col min="2" max="2" width="25.33203125" style="122" customWidth="1"/>
    <col min="3" max="3" width="11.83203125" style="123" customWidth="1"/>
    <col min="4" max="4" width="11.83203125" style="50" customWidth="1"/>
    <col min="5" max="5" width="22.83203125" style="32" customWidth="1"/>
    <col min="6" max="252" width="10.6640625" style="32"/>
    <col min="253" max="253" width="27.1640625" style="32" customWidth="1"/>
    <col min="254" max="254" width="22.6640625" style="32" customWidth="1"/>
    <col min="255" max="255" width="1.83203125" style="32" customWidth="1"/>
    <col min="256" max="256" width="5.83203125" style="32" customWidth="1"/>
    <col min="257" max="257" width="38.5" style="32" customWidth="1"/>
    <col min="258" max="258" width="7.83203125" style="32" bestFit="1" customWidth="1"/>
    <col min="259" max="508" width="10.6640625" style="32"/>
    <col min="509" max="509" width="27.1640625" style="32" customWidth="1"/>
    <col min="510" max="510" width="22.6640625" style="32" customWidth="1"/>
    <col min="511" max="511" width="1.83203125" style="32" customWidth="1"/>
    <col min="512" max="512" width="5.83203125" style="32" customWidth="1"/>
    <col min="513" max="513" width="38.5" style="32" customWidth="1"/>
    <col min="514" max="514" width="7.83203125" style="32" bestFit="1" customWidth="1"/>
    <col min="515" max="764" width="10.6640625" style="32"/>
    <col min="765" max="765" width="27.1640625" style="32" customWidth="1"/>
    <col min="766" max="766" width="22.6640625" style="32" customWidth="1"/>
    <col min="767" max="767" width="1.83203125" style="32" customWidth="1"/>
    <col min="768" max="768" width="5.83203125" style="32" customWidth="1"/>
    <col min="769" max="769" width="38.5" style="32" customWidth="1"/>
    <col min="770" max="770" width="7.83203125" style="32" bestFit="1" customWidth="1"/>
    <col min="771" max="1020" width="10.6640625" style="32"/>
    <col min="1021" max="1021" width="27.1640625" style="32" customWidth="1"/>
    <col min="1022" max="1022" width="22.6640625" style="32" customWidth="1"/>
    <col min="1023" max="1023" width="1.83203125" style="32" customWidth="1"/>
    <col min="1024" max="1024" width="5.83203125" style="32" customWidth="1"/>
    <col min="1025" max="1025" width="38.5" style="32" customWidth="1"/>
    <col min="1026" max="1026" width="7.83203125" style="32" bestFit="1" customWidth="1"/>
    <col min="1027" max="1276" width="10.6640625" style="32"/>
    <col min="1277" max="1277" width="27.1640625" style="32" customWidth="1"/>
    <col min="1278" max="1278" width="22.6640625" style="32" customWidth="1"/>
    <col min="1279" max="1279" width="1.83203125" style="32" customWidth="1"/>
    <col min="1280" max="1280" width="5.83203125" style="32" customWidth="1"/>
    <col min="1281" max="1281" width="38.5" style="32" customWidth="1"/>
    <col min="1282" max="1282" width="7.83203125" style="32" bestFit="1" customWidth="1"/>
    <col min="1283" max="1532" width="10.6640625" style="32"/>
    <col min="1533" max="1533" width="27.1640625" style="32" customWidth="1"/>
    <col min="1534" max="1534" width="22.6640625" style="32" customWidth="1"/>
    <col min="1535" max="1535" width="1.83203125" style="32" customWidth="1"/>
    <col min="1536" max="1536" width="5.83203125" style="32" customWidth="1"/>
    <col min="1537" max="1537" width="38.5" style="32" customWidth="1"/>
    <col min="1538" max="1538" width="7.83203125" style="32" bestFit="1" customWidth="1"/>
    <col min="1539" max="1788" width="10.6640625" style="32"/>
    <col min="1789" max="1789" width="27.1640625" style="32" customWidth="1"/>
    <col min="1790" max="1790" width="22.6640625" style="32" customWidth="1"/>
    <col min="1791" max="1791" width="1.83203125" style="32" customWidth="1"/>
    <col min="1792" max="1792" width="5.83203125" style="32" customWidth="1"/>
    <col min="1793" max="1793" width="38.5" style="32" customWidth="1"/>
    <col min="1794" max="1794" width="7.83203125" style="32" bestFit="1" customWidth="1"/>
    <col min="1795" max="2044" width="10.6640625" style="32"/>
    <col min="2045" max="2045" width="27.1640625" style="32" customWidth="1"/>
    <col min="2046" max="2046" width="22.6640625" style="32" customWidth="1"/>
    <col min="2047" max="2047" width="1.83203125" style="32" customWidth="1"/>
    <col min="2048" max="2048" width="5.83203125" style="32" customWidth="1"/>
    <col min="2049" max="2049" width="38.5" style="32" customWidth="1"/>
    <col min="2050" max="2050" width="7.83203125" style="32" bestFit="1" customWidth="1"/>
    <col min="2051" max="2300" width="10.6640625" style="32"/>
    <col min="2301" max="2301" width="27.1640625" style="32" customWidth="1"/>
    <col min="2302" max="2302" width="22.6640625" style="32" customWidth="1"/>
    <col min="2303" max="2303" width="1.83203125" style="32" customWidth="1"/>
    <col min="2304" max="2304" width="5.83203125" style="32" customWidth="1"/>
    <col min="2305" max="2305" width="38.5" style="32" customWidth="1"/>
    <col min="2306" max="2306" width="7.83203125" style="32" bestFit="1" customWidth="1"/>
    <col min="2307" max="2556" width="10.6640625" style="32"/>
    <col min="2557" max="2557" width="27.1640625" style="32" customWidth="1"/>
    <col min="2558" max="2558" width="22.6640625" style="32" customWidth="1"/>
    <col min="2559" max="2559" width="1.83203125" style="32" customWidth="1"/>
    <col min="2560" max="2560" width="5.83203125" style="32" customWidth="1"/>
    <col min="2561" max="2561" width="38.5" style="32" customWidth="1"/>
    <col min="2562" max="2562" width="7.83203125" style="32" bestFit="1" customWidth="1"/>
    <col min="2563" max="2812" width="10.6640625" style="32"/>
    <col min="2813" max="2813" width="27.1640625" style="32" customWidth="1"/>
    <col min="2814" max="2814" width="22.6640625" style="32" customWidth="1"/>
    <col min="2815" max="2815" width="1.83203125" style="32" customWidth="1"/>
    <col min="2816" max="2816" width="5.83203125" style="32" customWidth="1"/>
    <col min="2817" max="2817" width="38.5" style="32" customWidth="1"/>
    <col min="2818" max="2818" width="7.83203125" style="32" bestFit="1" customWidth="1"/>
    <col min="2819" max="3068" width="10.6640625" style="32"/>
    <col min="3069" max="3069" width="27.1640625" style="32" customWidth="1"/>
    <col min="3070" max="3070" width="22.6640625" style="32" customWidth="1"/>
    <col min="3071" max="3071" width="1.83203125" style="32" customWidth="1"/>
    <col min="3072" max="3072" width="5.83203125" style="32" customWidth="1"/>
    <col min="3073" max="3073" width="38.5" style="32" customWidth="1"/>
    <col min="3074" max="3074" width="7.83203125" style="32" bestFit="1" customWidth="1"/>
    <col min="3075" max="3324" width="10.6640625" style="32"/>
    <col min="3325" max="3325" width="27.1640625" style="32" customWidth="1"/>
    <col min="3326" max="3326" width="22.6640625" style="32" customWidth="1"/>
    <col min="3327" max="3327" width="1.83203125" style="32" customWidth="1"/>
    <col min="3328" max="3328" width="5.83203125" style="32" customWidth="1"/>
    <col min="3329" max="3329" width="38.5" style="32" customWidth="1"/>
    <col min="3330" max="3330" width="7.83203125" style="32" bestFit="1" customWidth="1"/>
    <col min="3331" max="3580" width="10.6640625" style="32"/>
    <col min="3581" max="3581" width="27.1640625" style="32" customWidth="1"/>
    <col min="3582" max="3582" width="22.6640625" style="32" customWidth="1"/>
    <col min="3583" max="3583" width="1.83203125" style="32" customWidth="1"/>
    <col min="3584" max="3584" width="5.83203125" style="32" customWidth="1"/>
    <col min="3585" max="3585" width="38.5" style="32" customWidth="1"/>
    <col min="3586" max="3586" width="7.83203125" style="32" bestFit="1" customWidth="1"/>
    <col min="3587" max="3836" width="10.6640625" style="32"/>
    <col min="3837" max="3837" width="27.1640625" style="32" customWidth="1"/>
    <col min="3838" max="3838" width="22.6640625" style="32" customWidth="1"/>
    <col min="3839" max="3839" width="1.83203125" style="32" customWidth="1"/>
    <col min="3840" max="3840" width="5.83203125" style="32" customWidth="1"/>
    <col min="3841" max="3841" width="38.5" style="32" customWidth="1"/>
    <col min="3842" max="3842" width="7.83203125" style="32" bestFit="1" customWidth="1"/>
    <col min="3843" max="4092" width="10.6640625" style="32"/>
    <col min="4093" max="4093" width="27.1640625" style="32" customWidth="1"/>
    <col min="4094" max="4094" width="22.6640625" style="32" customWidth="1"/>
    <col min="4095" max="4095" width="1.83203125" style="32" customWidth="1"/>
    <col min="4096" max="4096" width="5.83203125" style="32" customWidth="1"/>
    <col min="4097" max="4097" width="38.5" style="32" customWidth="1"/>
    <col min="4098" max="4098" width="7.83203125" style="32" bestFit="1" customWidth="1"/>
    <col min="4099" max="4348" width="10.6640625" style="32"/>
    <col min="4349" max="4349" width="27.1640625" style="32" customWidth="1"/>
    <col min="4350" max="4350" width="22.6640625" style="32" customWidth="1"/>
    <col min="4351" max="4351" width="1.83203125" style="32" customWidth="1"/>
    <col min="4352" max="4352" width="5.83203125" style="32" customWidth="1"/>
    <col min="4353" max="4353" width="38.5" style="32" customWidth="1"/>
    <col min="4354" max="4354" width="7.83203125" style="32" bestFit="1" customWidth="1"/>
    <col min="4355" max="4604" width="10.6640625" style="32"/>
    <col min="4605" max="4605" width="27.1640625" style="32" customWidth="1"/>
    <col min="4606" max="4606" width="22.6640625" style="32" customWidth="1"/>
    <col min="4607" max="4607" width="1.83203125" style="32" customWidth="1"/>
    <col min="4608" max="4608" width="5.83203125" style="32" customWidth="1"/>
    <col min="4609" max="4609" width="38.5" style="32" customWidth="1"/>
    <col min="4610" max="4610" width="7.83203125" style="32" bestFit="1" customWidth="1"/>
    <col min="4611" max="4860" width="10.6640625" style="32"/>
    <col min="4861" max="4861" width="27.1640625" style="32" customWidth="1"/>
    <col min="4862" max="4862" width="22.6640625" style="32" customWidth="1"/>
    <col min="4863" max="4863" width="1.83203125" style="32" customWidth="1"/>
    <col min="4864" max="4864" width="5.83203125" style="32" customWidth="1"/>
    <col min="4865" max="4865" width="38.5" style="32" customWidth="1"/>
    <col min="4866" max="4866" width="7.83203125" style="32" bestFit="1" customWidth="1"/>
    <col min="4867" max="5116" width="10.6640625" style="32"/>
    <col min="5117" max="5117" width="27.1640625" style="32" customWidth="1"/>
    <col min="5118" max="5118" width="22.6640625" style="32" customWidth="1"/>
    <col min="5119" max="5119" width="1.83203125" style="32" customWidth="1"/>
    <col min="5120" max="5120" width="5.83203125" style="32" customWidth="1"/>
    <col min="5121" max="5121" width="38.5" style="32" customWidth="1"/>
    <col min="5122" max="5122" width="7.83203125" style="32" bestFit="1" customWidth="1"/>
    <col min="5123" max="5372" width="10.6640625" style="32"/>
    <col min="5373" max="5373" width="27.1640625" style="32" customWidth="1"/>
    <col min="5374" max="5374" width="22.6640625" style="32" customWidth="1"/>
    <col min="5375" max="5375" width="1.83203125" style="32" customWidth="1"/>
    <col min="5376" max="5376" width="5.83203125" style="32" customWidth="1"/>
    <col min="5377" max="5377" width="38.5" style="32" customWidth="1"/>
    <col min="5378" max="5378" width="7.83203125" style="32" bestFit="1" customWidth="1"/>
    <col min="5379" max="5628" width="10.6640625" style="32"/>
    <col min="5629" max="5629" width="27.1640625" style="32" customWidth="1"/>
    <col min="5630" max="5630" width="22.6640625" style="32" customWidth="1"/>
    <col min="5631" max="5631" width="1.83203125" style="32" customWidth="1"/>
    <col min="5632" max="5632" width="5.83203125" style="32" customWidth="1"/>
    <col min="5633" max="5633" width="38.5" style="32" customWidth="1"/>
    <col min="5634" max="5634" width="7.83203125" style="32" bestFit="1" customWidth="1"/>
    <col min="5635" max="5884" width="10.6640625" style="32"/>
    <col min="5885" max="5885" width="27.1640625" style="32" customWidth="1"/>
    <col min="5886" max="5886" width="22.6640625" style="32" customWidth="1"/>
    <col min="5887" max="5887" width="1.83203125" style="32" customWidth="1"/>
    <col min="5888" max="5888" width="5.83203125" style="32" customWidth="1"/>
    <col min="5889" max="5889" width="38.5" style="32" customWidth="1"/>
    <col min="5890" max="5890" width="7.83203125" style="32" bestFit="1" customWidth="1"/>
    <col min="5891" max="6140" width="10.6640625" style="32"/>
    <col min="6141" max="6141" width="27.1640625" style="32" customWidth="1"/>
    <col min="6142" max="6142" width="22.6640625" style="32" customWidth="1"/>
    <col min="6143" max="6143" width="1.83203125" style="32" customWidth="1"/>
    <col min="6144" max="6144" width="5.83203125" style="32" customWidth="1"/>
    <col min="6145" max="6145" width="38.5" style="32" customWidth="1"/>
    <col min="6146" max="6146" width="7.83203125" style="32" bestFit="1" customWidth="1"/>
    <col min="6147" max="6396" width="10.6640625" style="32"/>
    <col min="6397" max="6397" width="27.1640625" style="32" customWidth="1"/>
    <col min="6398" max="6398" width="22.6640625" style="32" customWidth="1"/>
    <col min="6399" max="6399" width="1.83203125" style="32" customWidth="1"/>
    <col min="6400" max="6400" width="5.83203125" style="32" customWidth="1"/>
    <col min="6401" max="6401" width="38.5" style="32" customWidth="1"/>
    <col min="6402" max="6402" width="7.83203125" style="32" bestFit="1" customWidth="1"/>
    <col min="6403" max="6652" width="10.6640625" style="32"/>
    <col min="6653" max="6653" width="27.1640625" style="32" customWidth="1"/>
    <col min="6654" max="6654" width="22.6640625" style="32" customWidth="1"/>
    <col min="6655" max="6655" width="1.83203125" style="32" customWidth="1"/>
    <col min="6656" max="6656" width="5.83203125" style="32" customWidth="1"/>
    <col min="6657" max="6657" width="38.5" style="32" customWidth="1"/>
    <col min="6658" max="6658" width="7.83203125" style="32" bestFit="1" customWidth="1"/>
    <col min="6659" max="6908" width="10.6640625" style="32"/>
    <col min="6909" max="6909" width="27.1640625" style="32" customWidth="1"/>
    <col min="6910" max="6910" width="22.6640625" style="32" customWidth="1"/>
    <col min="6911" max="6911" width="1.83203125" style="32" customWidth="1"/>
    <col min="6912" max="6912" width="5.83203125" style="32" customWidth="1"/>
    <col min="6913" max="6913" width="38.5" style="32" customWidth="1"/>
    <col min="6914" max="6914" width="7.83203125" style="32" bestFit="1" customWidth="1"/>
    <col min="6915" max="7164" width="10.6640625" style="32"/>
    <col min="7165" max="7165" width="27.1640625" style="32" customWidth="1"/>
    <col min="7166" max="7166" width="22.6640625" style="32" customWidth="1"/>
    <col min="7167" max="7167" width="1.83203125" style="32" customWidth="1"/>
    <col min="7168" max="7168" width="5.83203125" style="32" customWidth="1"/>
    <col min="7169" max="7169" width="38.5" style="32" customWidth="1"/>
    <col min="7170" max="7170" width="7.83203125" style="32" bestFit="1" customWidth="1"/>
    <col min="7171" max="7420" width="10.6640625" style="32"/>
    <col min="7421" max="7421" width="27.1640625" style="32" customWidth="1"/>
    <col min="7422" max="7422" width="22.6640625" style="32" customWidth="1"/>
    <col min="7423" max="7423" width="1.83203125" style="32" customWidth="1"/>
    <col min="7424" max="7424" width="5.83203125" style="32" customWidth="1"/>
    <col min="7425" max="7425" width="38.5" style="32" customWidth="1"/>
    <col min="7426" max="7426" width="7.83203125" style="32" bestFit="1" customWidth="1"/>
    <col min="7427" max="7676" width="10.6640625" style="32"/>
    <col min="7677" max="7677" width="27.1640625" style="32" customWidth="1"/>
    <col min="7678" max="7678" width="22.6640625" style="32" customWidth="1"/>
    <col min="7679" max="7679" width="1.83203125" style="32" customWidth="1"/>
    <col min="7680" max="7680" width="5.83203125" style="32" customWidth="1"/>
    <col min="7681" max="7681" width="38.5" style="32" customWidth="1"/>
    <col min="7682" max="7682" width="7.83203125" style="32" bestFit="1" customWidth="1"/>
    <col min="7683" max="7932" width="10.6640625" style="32"/>
    <col min="7933" max="7933" width="27.1640625" style="32" customWidth="1"/>
    <col min="7934" max="7934" width="22.6640625" style="32" customWidth="1"/>
    <col min="7935" max="7935" width="1.83203125" style="32" customWidth="1"/>
    <col min="7936" max="7936" width="5.83203125" style="32" customWidth="1"/>
    <col min="7937" max="7937" width="38.5" style="32" customWidth="1"/>
    <col min="7938" max="7938" width="7.83203125" style="32" bestFit="1" customWidth="1"/>
    <col min="7939" max="8188" width="10.6640625" style="32"/>
    <col min="8189" max="8189" width="27.1640625" style="32" customWidth="1"/>
    <col min="8190" max="8190" width="22.6640625" style="32" customWidth="1"/>
    <col min="8191" max="8191" width="1.83203125" style="32" customWidth="1"/>
    <col min="8192" max="8192" width="5.83203125" style="32" customWidth="1"/>
    <col min="8193" max="8193" width="38.5" style="32" customWidth="1"/>
    <col min="8194" max="8194" width="7.83203125" style="32" bestFit="1" customWidth="1"/>
    <col min="8195" max="8444" width="10.6640625" style="32"/>
    <col min="8445" max="8445" width="27.1640625" style="32" customWidth="1"/>
    <col min="8446" max="8446" width="22.6640625" style="32" customWidth="1"/>
    <col min="8447" max="8447" width="1.83203125" style="32" customWidth="1"/>
    <col min="8448" max="8448" width="5.83203125" style="32" customWidth="1"/>
    <col min="8449" max="8449" width="38.5" style="32" customWidth="1"/>
    <col min="8450" max="8450" width="7.83203125" style="32" bestFit="1" customWidth="1"/>
    <col min="8451" max="8700" width="10.6640625" style="32"/>
    <col min="8701" max="8701" width="27.1640625" style="32" customWidth="1"/>
    <col min="8702" max="8702" width="22.6640625" style="32" customWidth="1"/>
    <col min="8703" max="8703" width="1.83203125" style="32" customWidth="1"/>
    <col min="8704" max="8704" width="5.83203125" style="32" customWidth="1"/>
    <col min="8705" max="8705" width="38.5" style="32" customWidth="1"/>
    <col min="8706" max="8706" width="7.83203125" style="32" bestFit="1" customWidth="1"/>
    <col min="8707" max="8956" width="10.6640625" style="32"/>
    <col min="8957" max="8957" width="27.1640625" style="32" customWidth="1"/>
    <col min="8958" max="8958" width="22.6640625" style="32" customWidth="1"/>
    <col min="8959" max="8959" width="1.83203125" style="32" customWidth="1"/>
    <col min="8960" max="8960" width="5.83203125" style="32" customWidth="1"/>
    <col min="8961" max="8961" width="38.5" style="32" customWidth="1"/>
    <col min="8962" max="8962" width="7.83203125" style="32" bestFit="1" customWidth="1"/>
    <col min="8963" max="9212" width="10.6640625" style="32"/>
    <col min="9213" max="9213" width="27.1640625" style="32" customWidth="1"/>
    <col min="9214" max="9214" width="22.6640625" style="32" customWidth="1"/>
    <col min="9215" max="9215" width="1.83203125" style="32" customWidth="1"/>
    <col min="9216" max="9216" width="5.83203125" style="32" customWidth="1"/>
    <col min="9217" max="9217" width="38.5" style="32" customWidth="1"/>
    <col min="9218" max="9218" width="7.83203125" style="32" bestFit="1" customWidth="1"/>
    <col min="9219" max="9468" width="10.6640625" style="32"/>
    <col min="9469" max="9469" width="27.1640625" style="32" customWidth="1"/>
    <col min="9470" max="9470" width="22.6640625" style="32" customWidth="1"/>
    <col min="9471" max="9471" width="1.83203125" style="32" customWidth="1"/>
    <col min="9472" max="9472" width="5.83203125" style="32" customWidth="1"/>
    <col min="9473" max="9473" width="38.5" style="32" customWidth="1"/>
    <col min="9474" max="9474" width="7.83203125" style="32" bestFit="1" customWidth="1"/>
    <col min="9475" max="9724" width="10.6640625" style="32"/>
    <col min="9725" max="9725" width="27.1640625" style="32" customWidth="1"/>
    <col min="9726" max="9726" width="22.6640625" style="32" customWidth="1"/>
    <col min="9727" max="9727" width="1.83203125" style="32" customWidth="1"/>
    <col min="9728" max="9728" width="5.83203125" style="32" customWidth="1"/>
    <col min="9729" max="9729" width="38.5" style="32" customWidth="1"/>
    <col min="9730" max="9730" width="7.83203125" style="32" bestFit="1" customWidth="1"/>
    <col min="9731" max="9980" width="10.6640625" style="32"/>
    <col min="9981" max="9981" width="27.1640625" style="32" customWidth="1"/>
    <col min="9982" max="9982" width="22.6640625" style="32" customWidth="1"/>
    <col min="9983" max="9983" width="1.83203125" style="32" customWidth="1"/>
    <col min="9984" max="9984" width="5.83203125" style="32" customWidth="1"/>
    <col min="9985" max="9985" width="38.5" style="32" customWidth="1"/>
    <col min="9986" max="9986" width="7.83203125" style="32" bestFit="1" customWidth="1"/>
    <col min="9987" max="10236" width="10.6640625" style="32"/>
    <col min="10237" max="10237" width="27.1640625" style="32" customWidth="1"/>
    <col min="10238" max="10238" width="22.6640625" style="32" customWidth="1"/>
    <col min="10239" max="10239" width="1.83203125" style="32" customWidth="1"/>
    <col min="10240" max="10240" width="5.83203125" style="32" customWidth="1"/>
    <col min="10241" max="10241" width="38.5" style="32" customWidth="1"/>
    <col min="10242" max="10242" width="7.83203125" style="32" bestFit="1" customWidth="1"/>
    <col min="10243" max="10492" width="10.6640625" style="32"/>
    <col min="10493" max="10493" width="27.1640625" style="32" customWidth="1"/>
    <col min="10494" max="10494" width="22.6640625" style="32" customWidth="1"/>
    <col min="10495" max="10495" width="1.83203125" style="32" customWidth="1"/>
    <col min="10496" max="10496" width="5.83203125" style="32" customWidth="1"/>
    <col min="10497" max="10497" width="38.5" style="32" customWidth="1"/>
    <col min="10498" max="10498" width="7.83203125" style="32" bestFit="1" customWidth="1"/>
    <col min="10499" max="10748" width="10.6640625" style="32"/>
    <col min="10749" max="10749" width="27.1640625" style="32" customWidth="1"/>
    <col min="10750" max="10750" width="22.6640625" style="32" customWidth="1"/>
    <col min="10751" max="10751" width="1.83203125" style="32" customWidth="1"/>
    <col min="10752" max="10752" width="5.83203125" style="32" customWidth="1"/>
    <col min="10753" max="10753" width="38.5" style="32" customWidth="1"/>
    <col min="10754" max="10754" width="7.83203125" style="32" bestFit="1" customWidth="1"/>
    <col min="10755" max="11004" width="10.6640625" style="32"/>
    <col min="11005" max="11005" width="27.1640625" style="32" customWidth="1"/>
    <col min="11006" max="11006" width="22.6640625" style="32" customWidth="1"/>
    <col min="11007" max="11007" width="1.83203125" style="32" customWidth="1"/>
    <col min="11008" max="11008" width="5.83203125" style="32" customWidth="1"/>
    <col min="11009" max="11009" width="38.5" style="32" customWidth="1"/>
    <col min="11010" max="11010" width="7.83203125" style="32" bestFit="1" customWidth="1"/>
    <col min="11011" max="11260" width="10.6640625" style="32"/>
    <col min="11261" max="11261" width="27.1640625" style="32" customWidth="1"/>
    <col min="11262" max="11262" width="22.6640625" style="32" customWidth="1"/>
    <col min="11263" max="11263" width="1.83203125" style="32" customWidth="1"/>
    <col min="11264" max="11264" width="5.83203125" style="32" customWidth="1"/>
    <col min="11265" max="11265" width="38.5" style="32" customWidth="1"/>
    <col min="11266" max="11266" width="7.83203125" style="32" bestFit="1" customWidth="1"/>
    <col min="11267" max="11516" width="10.6640625" style="32"/>
    <col min="11517" max="11517" width="27.1640625" style="32" customWidth="1"/>
    <col min="11518" max="11518" width="22.6640625" style="32" customWidth="1"/>
    <col min="11519" max="11519" width="1.83203125" style="32" customWidth="1"/>
    <col min="11520" max="11520" width="5.83203125" style="32" customWidth="1"/>
    <col min="11521" max="11521" width="38.5" style="32" customWidth="1"/>
    <col min="11522" max="11522" width="7.83203125" style="32" bestFit="1" customWidth="1"/>
    <col min="11523" max="11772" width="10.6640625" style="32"/>
    <col min="11773" max="11773" width="27.1640625" style="32" customWidth="1"/>
    <col min="11774" max="11774" width="22.6640625" style="32" customWidth="1"/>
    <col min="11775" max="11775" width="1.83203125" style="32" customWidth="1"/>
    <col min="11776" max="11776" width="5.83203125" style="32" customWidth="1"/>
    <col min="11777" max="11777" width="38.5" style="32" customWidth="1"/>
    <col min="11778" max="11778" width="7.83203125" style="32" bestFit="1" customWidth="1"/>
    <col min="11779" max="12028" width="10.6640625" style="32"/>
    <col min="12029" max="12029" width="27.1640625" style="32" customWidth="1"/>
    <col min="12030" max="12030" width="22.6640625" style="32" customWidth="1"/>
    <col min="12031" max="12031" width="1.83203125" style="32" customWidth="1"/>
    <col min="12032" max="12032" width="5.83203125" style="32" customWidth="1"/>
    <col min="12033" max="12033" width="38.5" style="32" customWidth="1"/>
    <col min="12034" max="12034" width="7.83203125" style="32" bestFit="1" customWidth="1"/>
    <col min="12035" max="12284" width="10.6640625" style="32"/>
    <col min="12285" max="12285" width="27.1640625" style="32" customWidth="1"/>
    <col min="12286" max="12286" width="22.6640625" style="32" customWidth="1"/>
    <col min="12287" max="12287" width="1.83203125" style="32" customWidth="1"/>
    <col min="12288" max="12288" width="5.83203125" style="32" customWidth="1"/>
    <col min="12289" max="12289" width="38.5" style="32" customWidth="1"/>
    <col min="12290" max="12290" width="7.83203125" style="32" bestFit="1" customWidth="1"/>
    <col min="12291" max="12540" width="10.6640625" style="32"/>
    <col min="12541" max="12541" width="27.1640625" style="32" customWidth="1"/>
    <col min="12542" max="12542" width="22.6640625" style="32" customWidth="1"/>
    <col min="12543" max="12543" width="1.83203125" style="32" customWidth="1"/>
    <col min="12544" max="12544" width="5.83203125" style="32" customWidth="1"/>
    <col min="12545" max="12545" width="38.5" style="32" customWidth="1"/>
    <col min="12546" max="12546" width="7.83203125" style="32" bestFit="1" customWidth="1"/>
    <col min="12547" max="12796" width="10.6640625" style="32"/>
    <col min="12797" max="12797" width="27.1640625" style="32" customWidth="1"/>
    <col min="12798" max="12798" width="22.6640625" style="32" customWidth="1"/>
    <col min="12799" max="12799" width="1.83203125" style="32" customWidth="1"/>
    <col min="12800" max="12800" width="5.83203125" style="32" customWidth="1"/>
    <col min="12801" max="12801" width="38.5" style="32" customWidth="1"/>
    <col min="12802" max="12802" width="7.83203125" style="32" bestFit="1" customWidth="1"/>
    <col min="12803" max="13052" width="10.6640625" style="32"/>
    <col min="13053" max="13053" width="27.1640625" style="32" customWidth="1"/>
    <col min="13054" max="13054" width="22.6640625" style="32" customWidth="1"/>
    <col min="13055" max="13055" width="1.83203125" style="32" customWidth="1"/>
    <col min="13056" max="13056" width="5.83203125" style="32" customWidth="1"/>
    <col min="13057" max="13057" width="38.5" style="32" customWidth="1"/>
    <col min="13058" max="13058" width="7.83203125" style="32" bestFit="1" customWidth="1"/>
    <col min="13059" max="13308" width="10.6640625" style="32"/>
    <col min="13309" max="13309" width="27.1640625" style="32" customWidth="1"/>
    <col min="13310" max="13310" width="22.6640625" style="32" customWidth="1"/>
    <col min="13311" max="13311" width="1.83203125" style="32" customWidth="1"/>
    <col min="13312" max="13312" width="5.83203125" style="32" customWidth="1"/>
    <col min="13313" max="13313" width="38.5" style="32" customWidth="1"/>
    <col min="13314" max="13314" width="7.83203125" style="32" bestFit="1" customWidth="1"/>
    <col min="13315" max="13564" width="10.6640625" style="32"/>
    <col min="13565" max="13565" width="27.1640625" style="32" customWidth="1"/>
    <col min="13566" max="13566" width="22.6640625" style="32" customWidth="1"/>
    <col min="13567" max="13567" width="1.83203125" style="32" customWidth="1"/>
    <col min="13568" max="13568" width="5.83203125" style="32" customWidth="1"/>
    <col min="13569" max="13569" width="38.5" style="32" customWidth="1"/>
    <col min="13570" max="13570" width="7.83203125" style="32" bestFit="1" customWidth="1"/>
    <col min="13571" max="13820" width="10.6640625" style="32"/>
    <col min="13821" max="13821" width="27.1640625" style="32" customWidth="1"/>
    <col min="13822" max="13822" width="22.6640625" style="32" customWidth="1"/>
    <col min="13823" max="13823" width="1.83203125" style="32" customWidth="1"/>
    <col min="13824" max="13824" width="5.83203125" style="32" customWidth="1"/>
    <col min="13825" max="13825" width="38.5" style="32" customWidth="1"/>
    <col min="13826" max="13826" width="7.83203125" style="32" bestFit="1" customWidth="1"/>
    <col min="13827" max="14076" width="10.6640625" style="32"/>
    <col min="14077" max="14077" width="27.1640625" style="32" customWidth="1"/>
    <col min="14078" max="14078" width="22.6640625" style="32" customWidth="1"/>
    <col min="14079" max="14079" width="1.83203125" style="32" customWidth="1"/>
    <col min="14080" max="14080" width="5.83203125" style="32" customWidth="1"/>
    <col min="14081" max="14081" width="38.5" style="32" customWidth="1"/>
    <col min="14082" max="14082" width="7.83203125" style="32" bestFit="1" customWidth="1"/>
    <col min="14083" max="14332" width="10.6640625" style="32"/>
    <col min="14333" max="14333" width="27.1640625" style="32" customWidth="1"/>
    <col min="14334" max="14334" width="22.6640625" style="32" customWidth="1"/>
    <col min="14335" max="14335" width="1.83203125" style="32" customWidth="1"/>
    <col min="14336" max="14336" width="5.83203125" style="32" customWidth="1"/>
    <col min="14337" max="14337" width="38.5" style="32" customWidth="1"/>
    <col min="14338" max="14338" width="7.83203125" style="32" bestFit="1" customWidth="1"/>
    <col min="14339" max="14588" width="10.6640625" style="32"/>
    <col min="14589" max="14589" width="27.1640625" style="32" customWidth="1"/>
    <col min="14590" max="14590" width="22.6640625" style="32" customWidth="1"/>
    <col min="14591" max="14591" width="1.83203125" style="32" customWidth="1"/>
    <col min="14592" max="14592" width="5.83203125" style="32" customWidth="1"/>
    <col min="14593" max="14593" width="38.5" style="32" customWidth="1"/>
    <col min="14594" max="14594" width="7.83203125" style="32" bestFit="1" customWidth="1"/>
    <col min="14595" max="14844" width="10.6640625" style="32"/>
    <col min="14845" max="14845" width="27.1640625" style="32" customWidth="1"/>
    <col min="14846" max="14846" width="22.6640625" style="32" customWidth="1"/>
    <col min="14847" max="14847" width="1.83203125" style="32" customWidth="1"/>
    <col min="14848" max="14848" width="5.83203125" style="32" customWidth="1"/>
    <col min="14849" max="14849" width="38.5" style="32" customWidth="1"/>
    <col min="14850" max="14850" width="7.83203125" style="32" bestFit="1" customWidth="1"/>
    <col min="14851" max="15100" width="10.6640625" style="32"/>
    <col min="15101" max="15101" width="27.1640625" style="32" customWidth="1"/>
    <col min="15102" max="15102" width="22.6640625" style="32" customWidth="1"/>
    <col min="15103" max="15103" width="1.83203125" style="32" customWidth="1"/>
    <col min="15104" max="15104" width="5.83203125" style="32" customWidth="1"/>
    <col min="15105" max="15105" width="38.5" style="32" customWidth="1"/>
    <col min="15106" max="15106" width="7.83203125" style="32" bestFit="1" customWidth="1"/>
    <col min="15107" max="15356" width="10.6640625" style="32"/>
    <col min="15357" max="15357" width="27.1640625" style="32" customWidth="1"/>
    <col min="15358" max="15358" width="22.6640625" style="32" customWidth="1"/>
    <col min="15359" max="15359" width="1.83203125" style="32" customWidth="1"/>
    <col min="15360" max="15360" width="5.83203125" style="32" customWidth="1"/>
    <col min="15361" max="15361" width="38.5" style="32" customWidth="1"/>
    <col min="15362" max="15362" width="7.83203125" style="32" bestFit="1" customWidth="1"/>
    <col min="15363" max="15612" width="10.6640625" style="32"/>
    <col min="15613" max="15613" width="27.1640625" style="32" customWidth="1"/>
    <col min="15614" max="15614" width="22.6640625" style="32" customWidth="1"/>
    <col min="15615" max="15615" width="1.83203125" style="32" customWidth="1"/>
    <col min="15616" max="15616" width="5.83203125" style="32" customWidth="1"/>
    <col min="15617" max="15617" width="38.5" style="32" customWidth="1"/>
    <col min="15618" max="15618" width="7.83203125" style="32" bestFit="1" customWidth="1"/>
    <col min="15619" max="15868" width="10.6640625" style="32"/>
    <col min="15869" max="15869" width="27.1640625" style="32" customWidth="1"/>
    <col min="15870" max="15870" width="22.6640625" style="32" customWidth="1"/>
    <col min="15871" max="15871" width="1.83203125" style="32" customWidth="1"/>
    <col min="15872" max="15872" width="5.83203125" style="32" customWidth="1"/>
    <col min="15873" max="15873" width="38.5" style="32" customWidth="1"/>
    <col min="15874" max="15874" width="7.83203125" style="32" bestFit="1" customWidth="1"/>
    <col min="15875" max="16124" width="10.6640625" style="32"/>
    <col min="16125" max="16125" width="27.1640625" style="32" customWidth="1"/>
    <col min="16126" max="16126" width="22.6640625" style="32" customWidth="1"/>
    <col min="16127" max="16127" width="1.83203125" style="32" customWidth="1"/>
    <col min="16128" max="16128" width="5.83203125" style="32" customWidth="1"/>
    <col min="16129" max="16129" width="38.5" style="32" customWidth="1"/>
    <col min="16130" max="16130" width="7.83203125" style="32" bestFit="1" customWidth="1"/>
    <col min="16131" max="16384" width="10.6640625" style="32"/>
  </cols>
  <sheetData>
    <row r="1" spans="1:252" s="117" customFormat="1" ht="21.95" customHeight="1" x14ac:dyDescent="0.2">
      <c r="A1" s="1023" t="s">
        <v>62</v>
      </c>
      <c r="B1" s="1024"/>
      <c r="C1" s="1024"/>
      <c r="D1" s="1024"/>
      <c r="E1" s="1025"/>
    </row>
    <row r="2" spans="1:252" s="117" customFormat="1" ht="21.95" customHeight="1" x14ac:dyDescent="0.2">
      <c r="A2" s="1026" t="s">
        <v>11</v>
      </c>
      <c r="B2" s="1027"/>
      <c r="C2" s="1027"/>
      <c r="D2" s="1027"/>
      <c r="E2" s="1028"/>
    </row>
    <row r="3" spans="1:252" s="118" customFormat="1" ht="21.95" customHeight="1" x14ac:dyDescent="0.2">
      <c r="A3" s="1023" t="s">
        <v>430</v>
      </c>
      <c r="B3" s="1024"/>
      <c r="C3" s="1024"/>
      <c r="D3" s="1024"/>
      <c r="E3" s="1025"/>
    </row>
    <row r="4" spans="1:252" s="119" customFormat="1" ht="15" customHeight="1" x14ac:dyDescent="0.25">
      <c r="A4" s="622" t="s">
        <v>63</v>
      </c>
      <c r="B4" s="1001" t="s">
        <v>359</v>
      </c>
      <c r="C4" s="1001"/>
      <c r="D4" s="1001"/>
      <c r="E4" s="1002"/>
    </row>
    <row r="5" spans="1:252" s="119" customFormat="1" ht="15" customHeight="1" x14ac:dyDescent="0.25">
      <c r="A5" s="124" t="s">
        <v>337</v>
      </c>
      <c r="B5" s="1003" t="s">
        <v>360</v>
      </c>
      <c r="C5" s="1003"/>
      <c r="D5" s="1003"/>
      <c r="E5" s="1004"/>
    </row>
    <row r="6" spans="1:252" s="119" customFormat="1" ht="15" customHeight="1" x14ac:dyDescent="0.25">
      <c r="A6" s="124" t="s">
        <v>338</v>
      </c>
      <c r="B6" s="1003" t="s">
        <v>67</v>
      </c>
      <c r="C6" s="1003"/>
      <c r="D6" s="1003"/>
      <c r="E6" s="1004"/>
    </row>
    <row r="7" spans="1:252" s="119" customFormat="1" ht="15" customHeight="1" x14ac:dyDescent="0.2">
      <c r="A7" s="124" t="s">
        <v>339</v>
      </c>
      <c r="B7" s="181" t="s">
        <v>65</v>
      </c>
      <c r="C7" s="1005"/>
      <c r="D7" s="1006"/>
      <c r="E7" s="182" t="s">
        <v>361</v>
      </c>
    </row>
    <row r="8" spans="1:252" s="119" customFormat="1" ht="15" customHeight="1" x14ac:dyDescent="0.2">
      <c r="A8" s="125" t="s">
        <v>340</v>
      </c>
      <c r="B8" s="1007" t="s">
        <v>68</v>
      </c>
      <c r="C8" s="1008"/>
      <c r="D8" s="1055"/>
      <c r="E8" s="1056"/>
    </row>
    <row r="9" spans="1:252" s="119" customFormat="1" ht="15" customHeight="1" x14ac:dyDescent="0.25">
      <c r="A9" s="622" t="s">
        <v>69</v>
      </c>
      <c r="B9" s="1001" t="s">
        <v>356</v>
      </c>
      <c r="C9" s="1001"/>
      <c r="D9" s="1001"/>
      <c r="E9" s="1002"/>
    </row>
    <row r="10" spans="1:252" s="120" customFormat="1" ht="15" customHeight="1" x14ac:dyDescent="0.25">
      <c r="A10" s="124" t="s">
        <v>337</v>
      </c>
      <c r="B10" s="1003" t="s">
        <v>87</v>
      </c>
      <c r="C10" s="1003"/>
      <c r="D10" s="1003"/>
      <c r="E10" s="1004"/>
    </row>
    <row r="11" spans="1:252" s="120" customFormat="1" ht="15" customHeight="1" x14ac:dyDescent="0.25">
      <c r="A11" s="124" t="s">
        <v>338</v>
      </c>
      <c r="B11" s="1003" t="s">
        <v>70</v>
      </c>
      <c r="C11" s="1003"/>
      <c r="D11" s="1003"/>
      <c r="E11" s="1004"/>
    </row>
    <row r="12" spans="1:252" s="120" customFormat="1" ht="15" customHeight="1" x14ac:dyDescent="0.2">
      <c r="A12" s="124" t="s">
        <v>339</v>
      </c>
      <c r="B12" s="608"/>
      <c r="C12" s="972"/>
      <c r="D12" s="973"/>
      <c r="E12" s="554" t="s">
        <v>586</v>
      </c>
    </row>
    <row r="13" spans="1:252" ht="15" customHeight="1" x14ac:dyDescent="0.2">
      <c r="A13" s="125" t="s">
        <v>340</v>
      </c>
      <c r="B13" s="1030" t="s">
        <v>403</v>
      </c>
      <c r="C13" s="1031"/>
      <c r="D13" s="985"/>
      <c r="E13" s="986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</row>
    <row r="14" spans="1:252" s="121" customFormat="1" ht="15" customHeight="1" x14ac:dyDescent="0.25">
      <c r="A14" s="623" t="s">
        <v>362</v>
      </c>
      <c r="B14" s="981" t="s">
        <v>506</v>
      </c>
      <c r="C14" s="981"/>
      <c r="D14" s="981"/>
      <c r="E14" s="982"/>
    </row>
    <row r="15" spans="1:252" s="119" customFormat="1" ht="15" customHeight="1" x14ac:dyDescent="0.25">
      <c r="A15" s="186" t="s">
        <v>292</v>
      </c>
      <c r="B15" s="981" t="s">
        <v>502</v>
      </c>
      <c r="C15" s="981"/>
      <c r="D15" s="981"/>
      <c r="E15" s="982"/>
    </row>
    <row r="16" spans="1:252" ht="15" customHeight="1" x14ac:dyDescent="0.25">
      <c r="A16" s="126"/>
      <c r="B16" s="981" t="s">
        <v>71</v>
      </c>
      <c r="C16" s="981"/>
      <c r="D16" s="981"/>
      <c r="E16" s="982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</row>
    <row r="17" spans="1:252" ht="15" customHeight="1" x14ac:dyDescent="0.2">
      <c r="A17" s="124" t="s">
        <v>339</v>
      </c>
      <c r="B17" s="608"/>
      <c r="C17" s="972"/>
      <c r="D17" s="973"/>
      <c r="E17" s="554" t="s">
        <v>350</v>
      </c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</row>
    <row r="18" spans="1:252" ht="15" customHeight="1" x14ac:dyDescent="0.2">
      <c r="A18" s="125" t="s">
        <v>340</v>
      </c>
      <c r="B18" s="1011" t="s">
        <v>503</v>
      </c>
      <c r="C18" s="1012"/>
      <c r="D18" s="985"/>
      <c r="E18" s="986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</row>
    <row r="19" spans="1:252" s="121" customFormat="1" ht="15" customHeight="1" x14ac:dyDescent="0.25">
      <c r="A19" s="623" t="s">
        <v>72</v>
      </c>
      <c r="B19" s="1001" t="s">
        <v>73</v>
      </c>
      <c r="C19" s="1001"/>
      <c r="D19" s="1001"/>
      <c r="E19" s="1002"/>
    </row>
    <row r="20" spans="1:252" s="119" customFormat="1" ht="15" customHeight="1" x14ac:dyDescent="0.25">
      <c r="A20" s="186" t="s">
        <v>363</v>
      </c>
      <c r="B20" s="1003" t="s">
        <v>74</v>
      </c>
      <c r="C20" s="1003"/>
      <c r="D20" s="1003"/>
      <c r="E20" s="1004"/>
    </row>
    <row r="21" spans="1:252" ht="15" customHeight="1" x14ac:dyDescent="0.25">
      <c r="A21" s="187" t="s">
        <v>151</v>
      </c>
      <c r="B21" s="1003" t="s">
        <v>75</v>
      </c>
      <c r="C21" s="1003"/>
      <c r="D21" s="1003"/>
      <c r="E21" s="1004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</row>
    <row r="22" spans="1:252" ht="15" customHeight="1" x14ac:dyDescent="0.2">
      <c r="A22" s="124" t="s">
        <v>339</v>
      </c>
      <c r="B22" s="181" t="s">
        <v>96</v>
      </c>
      <c r="C22" s="1005"/>
      <c r="D22" s="1006"/>
      <c r="E22" s="182" t="s">
        <v>364</v>
      </c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</row>
    <row r="23" spans="1:252" ht="15" customHeight="1" x14ac:dyDescent="0.2">
      <c r="A23" s="125" t="s">
        <v>340</v>
      </c>
      <c r="B23" s="1007" t="s">
        <v>443</v>
      </c>
      <c r="C23" s="1008"/>
      <c r="D23" s="1019"/>
      <c r="E23" s="1020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</row>
    <row r="24" spans="1:252" s="119" customFormat="1" ht="15" customHeight="1" x14ac:dyDescent="0.25">
      <c r="A24" s="623" t="s">
        <v>77</v>
      </c>
      <c r="B24" s="1001" t="s">
        <v>78</v>
      </c>
      <c r="C24" s="1001"/>
      <c r="D24" s="1001"/>
      <c r="E24" s="1002"/>
    </row>
    <row r="25" spans="1:252" s="119" customFormat="1" ht="15" customHeight="1" x14ac:dyDescent="0.25">
      <c r="A25" s="124"/>
      <c r="B25" s="1003" t="s">
        <v>80</v>
      </c>
      <c r="C25" s="1003"/>
      <c r="D25" s="1003"/>
      <c r="E25" s="1004"/>
    </row>
    <row r="26" spans="1:252" s="119" customFormat="1" ht="15" customHeight="1" x14ac:dyDescent="0.25">
      <c r="A26" s="126"/>
      <c r="B26" s="1003" t="s">
        <v>76</v>
      </c>
      <c r="C26" s="1003"/>
      <c r="D26" s="1003"/>
      <c r="E26" s="1004"/>
    </row>
    <row r="27" spans="1:252" s="120" customFormat="1" ht="15" customHeight="1" x14ac:dyDescent="0.2">
      <c r="A27" s="124" t="s">
        <v>339</v>
      </c>
      <c r="B27" s="181" t="s">
        <v>79</v>
      </c>
      <c r="C27" s="1005"/>
      <c r="D27" s="1006"/>
      <c r="E27" s="182"/>
    </row>
    <row r="28" spans="1:252" s="119" customFormat="1" ht="15" customHeight="1" x14ac:dyDescent="0.2">
      <c r="A28" s="125" t="s">
        <v>340</v>
      </c>
      <c r="B28" s="1007"/>
      <c r="C28" s="1008"/>
      <c r="D28" s="1009" t="s">
        <v>81</v>
      </c>
      <c r="E28" s="1010"/>
    </row>
    <row r="29" spans="1:252" ht="15" customHeight="1" x14ac:dyDescent="0.2">
      <c r="A29" s="1032" t="s">
        <v>82</v>
      </c>
      <c r="B29" s="1033"/>
      <c r="C29" s="1033"/>
      <c r="D29" s="1033"/>
      <c r="E29" s="1034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</row>
    <row r="30" spans="1:252" s="119" customFormat="1" ht="15" customHeight="1" x14ac:dyDescent="0.25">
      <c r="A30" s="623" t="s">
        <v>83</v>
      </c>
      <c r="B30" s="1035" t="s">
        <v>95</v>
      </c>
      <c r="C30" s="1036"/>
      <c r="D30" s="1036"/>
      <c r="E30" s="1037"/>
    </row>
    <row r="31" spans="1:252" s="119" customFormat="1" ht="15" customHeight="1" x14ac:dyDescent="0.25">
      <c r="A31" s="124"/>
      <c r="B31" s="1016" t="s">
        <v>91</v>
      </c>
      <c r="C31" s="1017"/>
      <c r="D31" s="1017"/>
      <c r="E31" s="1018"/>
    </row>
    <row r="32" spans="1:252" s="120" customFormat="1" ht="15" customHeight="1" x14ac:dyDescent="0.25">
      <c r="A32" s="126"/>
      <c r="B32" s="1016" t="s">
        <v>92</v>
      </c>
      <c r="C32" s="1017"/>
      <c r="D32" s="1017"/>
      <c r="E32" s="1018"/>
    </row>
    <row r="33" spans="1:252" s="120" customFormat="1" ht="15" customHeight="1" x14ac:dyDescent="0.2">
      <c r="A33" s="124" t="s">
        <v>339</v>
      </c>
      <c r="B33" s="577" t="s">
        <v>482</v>
      </c>
      <c r="C33" s="972" t="s">
        <v>505</v>
      </c>
      <c r="D33" s="973"/>
      <c r="E33" s="554" t="s">
        <v>483</v>
      </c>
    </row>
    <row r="34" spans="1:252" s="119" customFormat="1" ht="15" customHeight="1" x14ac:dyDescent="0.2">
      <c r="A34" s="125" t="s">
        <v>340</v>
      </c>
      <c r="B34" s="999" t="s">
        <v>484</v>
      </c>
      <c r="C34" s="1000"/>
      <c r="D34" s="999" t="s">
        <v>485</v>
      </c>
      <c r="E34" s="986"/>
    </row>
    <row r="35" spans="1:252" ht="15" customHeight="1" x14ac:dyDescent="0.25">
      <c r="A35" s="623" t="s">
        <v>77</v>
      </c>
      <c r="B35" s="1001" t="s">
        <v>78</v>
      </c>
      <c r="C35" s="1001"/>
      <c r="D35" s="1001"/>
      <c r="E35" s="1002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</row>
    <row r="36" spans="1:252" ht="15" customHeight="1" x14ac:dyDescent="0.25">
      <c r="A36" s="124"/>
      <c r="B36" s="1003" t="s">
        <v>80</v>
      </c>
      <c r="C36" s="1003"/>
      <c r="D36" s="1003"/>
      <c r="E36" s="1004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</row>
    <row r="37" spans="1:252" ht="15" customHeight="1" x14ac:dyDescent="0.25">
      <c r="A37" s="126"/>
      <c r="B37" s="1003" t="s">
        <v>76</v>
      </c>
      <c r="C37" s="1003"/>
      <c r="D37" s="1003"/>
      <c r="E37" s="1004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</row>
    <row r="38" spans="1:252" ht="15" customHeight="1" x14ac:dyDescent="0.2">
      <c r="A38" s="124" t="s">
        <v>339</v>
      </c>
      <c r="B38" s="181" t="s">
        <v>79</v>
      </c>
      <c r="C38" s="1005"/>
      <c r="D38" s="1006"/>
      <c r="E38" s="182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</row>
    <row r="39" spans="1:252" s="119" customFormat="1" ht="15" customHeight="1" x14ac:dyDescent="0.2">
      <c r="A39" s="125" t="s">
        <v>340</v>
      </c>
      <c r="B39" s="1007"/>
      <c r="C39" s="1008"/>
      <c r="D39" s="1009" t="s">
        <v>81</v>
      </c>
      <c r="E39" s="1010"/>
    </row>
    <row r="40" spans="1:252" s="118" customFormat="1" ht="18.95" customHeight="1" thickBot="1" x14ac:dyDescent="0.25">
      <c r="A40" s="1029" t="s">
        <v>263</v>
      </c>
      <c r="B40" s="1027"/>
      <c r="C40" s="1027"/>
      <c r="D40" s="1027"/>
      <c r="E40" s="1028"/>
    </row>
    <row r="41" spans="1:252" ht="15.95" customHeight="1" thickTop="1" x14ac:dyDescent="0.3">
      <c r="A41" s="978" t="s">
        <v>38</v>
      </c>
      <c r="B41" s="979"/>
      <c r="C41" s="979"/>
      <c r="D41" s="979"/>
      <c r="E41" s="980"/>
    </row>
    <row r="42" spans="1:252" ht="15.95" customHeight="1" x14ac:dyDescent="0.25">
      <c r="A42" s="551" t="s">
        <v>504</v>
      </c>
      <c r="B42" s="981" t="s">
        <v>501</v>
      </c>
      <c r="C42" s="981"/>
      <c r="D42" s="981"/>
      <c r="E42" s="982"/>
    </row>
    <row r="43" spans="1:252" ht="15.95" customHeight="1" x14ac:dyDescent="0.25">
      <c r="A43" s="552" t="s">
        <v>337</v>
      </c>
      <c r="B43" s="981" t="s">
        <v>502</v>
      </c>
      <c r="C43" s="981"/>
      <c r="D43" s="981"/>
      <c r="E43" s="982"/>
    </row>
    <row r="44" spans="1:252" ht="15.95" customHeight="1" x14ac:dyDescent="0.25">
      <c r="A44" s="552" t="s">
        <v>338</v>
      </c>
      <c r="B44" s="981" t="s">
        <v>71</v>
      </c>
      <c r="C44" s="981"/>
      <c r="D44" s="981"/>
      <c r="E44" s="982"/>
    </row>
    <row r="45" spans="1:252" ht="15.95" customHeight="1" x14ac:dyDescent="0.2">
      <c r="A45" s="553" t="s">
        <v>339</v>
      </c>
      <c r="B45" s="608"/>
      <c r="C45" s="972"/>
      <c r="D45" s="973"/>
      <c r="E45" s="554" t="s">
        <v>350</v>
      </c>
    </row>
    <row r="46" spans="1:252" ht="15.95" customHeight="1" thickBot="1" x14ac:dyDescent="0.25">
      <c r="A46" s="551" t="s">
        <v>340</v>
      </c>
      <c r="B46" s="1011" t="s">
        <v>503</v>
      </c>
      <c r="C46" s="1012"/>
      <c r="D46" s="985"/>
      <c r="E46" s="986"/>
    </row>
    <row r="47" spans="1:252" ht="15.95" customHeight="1" thickTop="1" x14ac:dyDescent="0.2">
      <c r="A47" s="612" t="s">
        <v>341</v>
      </c>
      <c r="B47" s="1047" t="s">
        <v>36</v>
      </c>
      <c r="C47" s="1047"/>
      <c r="D47" s="1047"/>
      <c r="E47" s="1048"/>
    </row>
    <row r="48" spans="1:252" ht="15.95" customHeight="1" x14ac:dyDescent="0.2">
      <c r="A48" s="555" t="s">
        <v>342</v>
      </c>
      <c r="B48" s="1013" t="s">
        <v>506</v>
      </c>
      <c r="C48" s="1013"/>
      <c r="D48" s="1013"/>
      <c r="E48" s="1014"/>
    </row>
    <row r="49" spans="1:5" ht="15.95" customHeight="1" x14ac:dyDescent="0.2">
      <c r="A49" s="553" t="s">
        <v>339</v>
      </c>
      <c r="B49" s="577" t="s">
        <v>349</v>
      </c>
      <c r="C49" s="972"/>
      <c r="D49" s="973"/>
      <c r="E49" s="554" t="s">
        <v>350</v>
      </c>
    </row>
    <row r="50" spans="1:5" ht="15.95" customHeight="1" x14ac:dyDescent="0.2">
      <c r="A50" s="551" t="s">
        <v>340</v>
      </c>
      <c r="B50" s="1011" t="s">
        <v>503</v>
      </c>
      <c r="C50" s="1012"/>
      <c r="D50" s="985"/>
      <c r="E50" s="986"/>
    </row>
    <row r="51" spans="1:5" ht="15.95" customHeight="1" x14ac:dyDescent="0.2">
      <c r="A51" s="551" t="s">
        <v>343</v>
      </c>
      <c r="B51" s="616" t="s">
        <v>331</v>
      </c>
      <c r="C51" s="989" t="s">
        <v>344</v>
      </c>
      <c r="D51" s="990"/>
      <c r="E51" s="617" t="s">
        <v>345</v>
      </c>
    </row>
    <row r="52" spans="1:5" ht="15.95" customHeight="1" x14ac:dyDescent="0.2">
      <c r="A52" s="551" t="s">
        <v>346</v>
      </c>
      <c r="B52" s="997" t="s">
        <v>347</v>
      </c>
      <c r="C52" s="997"/>
      <c r="D52" s="997"/>
      <c r="E52" s="998"/>
    </row>
    <row r="53" spans="1:5" ht="15.95" customHeight="1" x14ac:dyDescent="0.2">
      <c r="A53" s="556" t="s">
        <v>348</v>
      </c>
      <c r="B53" s="989" t="s">
        <v>93</v>
      </c>
      <c r="C53" s="1013"/>
      <c r="D53" s="1013"/>
      <c r="E53" s="1014"/>
    </row>
    <row r="54" spans="1:5" ht="15.95" customHeight="1" x14ac:dyDescent="0.2">
      <c r="A54" s="553" t="s">
        <v>339</v>
      </c>
      <c r="B54" s="577" t="s">
        <v>588</v>
      </c>
      <c r="C54" s="972"/>
      <c r="D54" s="973"/>
      <c r="E54" s="554" t="s">
        <v>507</v>
      </c>
    </row>
    <row r="55" spans="1:5" ht="15.95" customHeight="1" thickBot="1" x14ac:dyDescent="0.25">
      <c r="A55" s="624" t="s">
        <v>340</v>
      </c>
      <c r="B55" s="999" t="s">
        <v>327</v>
      </c>
      <c r="C55" s="1000"/>
      <c r="D55" s="985"/>
      <c r="E55" s="986"/>
    </row>
    <row r="56" spans="1:5" ht="15.95" customHeight="1" thickTop="1" x14ac:dyDescent="0.3">
      <c r="A56" s="978" t="s">
        <v>261</v>
      </c>
      <c r="B56" s="979"/>
      <c r="C56" s="979"/>
      <c r="D56" s="979"/>
      <c r="E56" s="980"/>
    </row>
    <row r="57" spans="1:5" ht="15.95" customHeight="1" x14ac:dyDescent="0.25">
      <c r="A57" s="551" t="s">
        <v>504</v>
      </c>
      <c r="B57" s="981" t="s">
        <v>508</v>
      </c>
      <c r="C57" s="981"/>
      <c r="D57" s="981"/>
      <c r="E57" s="982"/>
    </row>
    <row r="58" spans="1:5" ht="15.95" customHeight="1" x14ac:dyDescent="0.25">
      <c r="A58" s="552" t="s">
        <v>337</v>
      </c>
      <c r="B58" s="981" t="s">
        <v>354</v>
      </c>
      <c r="C58" s="981"/>
      <c r="D58" s="981"/>
      <c r="E58" s="982"/>
    </row>
    <row r="59" spans="1:5" ht="15.95" customHeight="1" x14ac:dyDescent="0.25">
      <c r="A59" s="552" t="s">
        <v>338</v>
      </c>
      <c r="B59" s="981" t="s">
        <v>89</v>
      </c>
      <c r="C59" s="981"/>
      <c r="D59" s="981"/>
      <c r="E59" s="982"/>
    </row>
    <row r="60" spans="1:5" ht="15.95" customHeight="1" x14ac:dyDescent="0.2">
      <c r="A60" s="553" t="s">
        <v>339</v>
      </c>
      <c r="B60" s="609" t="s">
        <v>509</v>
      </c>
      <c r="C60" s="577"/>
      <c r="D60" s="577"/>
      <c r="E60" s="610" t="s">
        <v>510</v>
      </c>
    </row>
    <row r="61" spans="1:5" ht="17.100000000000001" customHeight="1" thickBot="1" x14ac:dyDescent="0.25">
      <c r="A61" s="551" t="s">
        <v>340</v>
      </c>
      <c r="B61" s="999" t="s">
        <v>90</v>
      </c>
      <c r="C61" s="1000"/>
      <c r="D61" s="985"/>
      <c r="E61" s="986"/>
    </row>
    <row r="62" spans="1:5" ht="17.100000000000001" customHeight="1" thickTop="1" x14ac:dyDescent="0.2">
      <c r="A62" s="612" t="s">
        <v>341</v>
      </c>
      <c r="B62" s="1047" t="s">
        <v>12</v>
      </c>
      <c r="C62" s="1047"/>
      <c r="D62" s="1047"/>
      <c r="E62" s="1048"/>
    </row>
    <row r="63" spans="1:5" ht="17.100000000000001" customHeight="1" x14ac:dyDescent="0.2">
      <c r="A63" s="555" t="s">
        <v>342</v>
      </c>
      <c r="B63" s="1013" t="s">
        <v>496</v>
      </c>
      <c r="C63" s="1013"/>
      <c r="D63" s="1013"/>
      <c r="E63" s="1014"/>
    </row>
    <row r="64" spans="1:5" ht="17.100000000000001" customHeight="1" x14ac:dyDescent="0.2">
      <c r="A64" s="553" t="s">
        <v>339</v>
      </c>
      <c r="B64" s="609" t="s">
        <v>511</v>
      </c>
      <c r="C64" s="1015"/>
      <c r="D64" s="973"/>
      <c r="E64" s="610" t="s">
        <v>512</v>
      </c>
    </row>
    <row r="65" spans="1:5" ht="17.100000000000001" customHeight="1" x14ac:dyDescent="0.2">
      <c r="A65" s="551" t="s">
        <v>340</v>
      </c>
      <c r="B65" s="999" t="s">
        <v>162</v>
      </c>
      <c r="C65" s="1000"/>
      <c r="D65" s="999" t="s">
        <v>477</v>
      </c>
      <c r="E65" s="986"/>
    </row>
    <row r="66" spans="1:5" ht="17.100000000000001" customHeight="1" x14ac:dyDescent="0.2">
      <c r="A66" s="551" t="s">
        <v>343</v>
      </c>
      <c r="B66" s="887" t="s">
        <v>332</v>
      </c>
      <c r="C66" s="989" t="s">
        <v>344</v>
      </c>
      <c r="D66" s="990"/>
      <c r="E66" s="617" t="s">
        <v>513</v>
      </c>
    </row>
    <row r="67" spans="1:5" ht="35.25" customHeight="1" x14ac:dyDescent="0.2">
      <c r="A67" s="551" t="s">
        <v>346</v>
      </c>
      <c r="B67" s="1021" t="s">
        <v>544</v>
      </c>
      <c r="C67" s="1021"/>
      <c r="D67" s="1021"/>
      <c r="E67" s="1022"/>
    </row>
    <row r="68" spans="1:5" ht="17.100000000000001" customHeight="1" x14ac:dyDescent="0.2">
      <c r="A68" s="556" t="s">
        <v>348</v>
      </c>
      <c r="B68" s="989" t="s">
        <v>514</v>
      </c>
      <c r="C68" s="1013"/>
      <c r="D68" s="1013"/>
      <c r="E68" s="1014"/>
    </row>
    <row r="69" spans="1:5" ht="17.100000000000001" customHeight="1" x14ac:dyDescent="0.2">
      <c r="A69" s="553" t="s">
        <v>339</v>
      </c>
      <c r="B69" s="609" t="s">
        <v>515</v>
      </c>
      <c r="C69" s="972"/>
      <c r="D69" s="973"/>
      <c r="E69" s="610" t="s">
        <v>516</v>
      </c>
    </row>
    <row r="70" spans="1:5" ht="17.100000000000001" customHeight="1" thickBot="1" x14ac:dyDescent="0.25">
      <c r="A70" s="183" t="s">
        <v>340</v>
      </c>
      <c r="B70" s="999" t="s">
        <v>161</v>
      </c>
      <c r="C70" s="1000"/>
      <c r="D70" s="985"/>
      <c r="E70" s="986"/>
    </row>
    <row r="71" spans="1:5" ht="17.100000000000001" hidden="1" customHeight="1" thickTop="1" x14ac:dyDescent="0.25">
      <c r="A71" s="1041" t="s">
        <v>358</v>
      </c>
      <c r="B71" s="1042"/>
      <c r="C71" s="1042"/>
      <c r="D71" s="1042"/>
      <c r="E71" s="1043"/>
    </row>
    <row r="72" spans="1:5" ht="15.95" hidden="1" customHeight="1" x14ac:dyDescent="0.2">
      <c r="A72" s="555" t="s">
        <v>342</v>
      </c>
      <c r="B72" s="989" t="s">
        <v>160</v>
      </c>
      <c r="C72" s="1013"/>
      <c r="D72" s="1013"/>
      <c r="E72" s="1014"/>
    </row>
    <row r="73" spans="1:5" ht="15.95" hidden="1" customHeight="1" x14ac:dyDescent="0.2">
      <c r="A73" s="553" t="s">
        <v>339</v>
      </c>
      <c r="B73" s="577"/>
      <c r="C73" s="972" t="s">
        <v>475</v>
      </c>
      <c r="D73" s="973"/>
      <c r="E73" s="554" t="s">
        <v>476</v>
      </c>
    </row>
    <row r="74" spans="1:5" ht="15.95" hidden="1" customHeight="1" x14ac:dyDescent="0.2">
      <c r="A74" s="551" t="s">
        <v>340</v>
      </c>
      <c r="B74" s="999" t="s">
        <v>162</v>
      </c>
      <c r="C74" s="1000"/>
      <c r="D74" s="999" t="s">
        <v>477</v>
      </c>
      <c r="E74" s="986"/>
    </row>
    <row r="75" spans="1:5" ht="15.95" hidden="1" customHeight="1" x14ac:dyDescent="0.2">
      <c r="A75" s="551" t="s">
        <v>343</v>
      </c>
      <c r="B75" s="616" t="s">
        <v>332</v>
      </c>
      <c r="C75" s="989" t="s">
        <v>344</v>
      </c>
      <c r="D75" s="990"/>
      <c r="E75" s="625" t="s">
        <v>433</v>
      </c>
    </row>
    <row r="76" spans="1:5" ht="15.95" hidden="1" customHeight="1" x14ac:dyDescent="0.2">
      <c r="A76" s="551" t="s">
        <v>346</v>
      </c>
      <c r="B76" s="997" t="s">
        <v>355</v>
      </c>
      <c r="C76" s="997"/>
      <c r="D76" s="997"/>
      <c r="E76" s="998"/>
    </row>
    <row r="77" spans="1:5" ht="15.95" hidden="1" customHeight="1" x14ac:dyDescent="0.25">
      <c r="A77" s="556" t="s">
        <v>348</v>
      </c>
      <c r="B77" s="981" t="s">
        <v>353</v>
      </c>
      <c r="C77" s="981"/>
      <c r="D77" s="981"/>
      <c r="E77" s="982"/>
    </row>
    <row r="78" spans="1:5" ht="15.95" hidden="1" customHeight="1" x14ac:dyDescent="0.2">
      <c r="A78" s="553" t="s">
        <v>339</v>
      </c>
      <c r="B78" s="577"/>
      <c r="C78" s="972"/>
      <c r="D78" s="973"/>
      <c r="E78" s="613" t="s">
        <v>290</v>
      </c>
    </row>
    <row r="79" spans="1:5" ht="17.100000000000001" hidden="1" customHeight="1" thickBot="1" x14ac:dyDescent="0.25">
      <c r="A79" s="183" t="s">
        <v>340</v>
      </c>
      <c r="B79" s="1030" t="s">
        <v>90</v>
      </c>
      <c r="C79" s="1031"/>
      <c r="D79" s="985"/>
      <c r="E79" s="986"/>
    </row>
    <row r="80" spans="1:5" ht="17.100000000000001" customHeight="1" thickTop="1" x14ac:dyDescent="0.3">
      <c r="A80" s="1038" t="s">
        <v>444</v>
      </c>
      <c r="B80" s="1039"/>
      <c r="C80" s="1039"/>
      <c r="D80" s="1039"/>
      <c r="E80" s="1040"/>
    </row>
    <row r="81" spans="1:5" ht="15.95" customHeight="1" x14ac:dyDescent="0.25">
      <c r="A81" s="551" t="s">
        <v>504</v>
      </c>
      <c r="B81" s="987" t="s">
        <v>356</v>
      </c>
      <c r="C81" s="987"/>
      <c r="D81" s="987"/>
      <c r="E81" s="988"/>
    </row>
    <row r="82" spans="1:5" ht="15.95" customHeight="1" x14ac:dyDescent="0.25">
      <c r="A82" s="552" t="s">
        <v>337</v>
      </c>
      <c r="B82" s="981" t="s">
        <v>87</v>
      </c>
      <c r="C82" s="981"/>
      <c r="D82" s="981"/>
      <c r="E82" s="982"/>
    </row>
    <row r="83" spans="1:5" ht="15.95" customHeight="1" x14ac:dyDescent="0.25">
      <c r="A83" s="552" t="s">
        <v>338</v>
      </c>
      <c r="B83" s="981" t="s">
        <v>70</v>
      </c>
      <c r="C83" s="981"/>
      <c r="D83" s="981"/>
      <c r="E83" s="982"/>
    </row>
    <row r="84" spans="1:5" ht="15.95" customHeight="1" x14ac:dyDescent="0.2">
      <c r="A84" s="553" t="s">
        <v>339</v>
      </c>
      <c r="B84" s="875"/>
      <c r="C84" s="972"/>
      <c r="D84" s="973"/>
      <c r="E84" s="554" t="s">
        <v>586</v>
      </c>
    </row>
    <row r="85" spans="1:5" ht="15.95" customHeight="1" thickBot="1" x14ac:dyDescent="0.25">
      <c r="A85" s="551" t="s">
        <v>340</v>
      </c>
      <c r="B85" s="1030" t="s">
        <v>403</v>
      </c>
      <c r="C85" s="1031"/>
      <c r="D85" s="985"/>
      <c r="E85" s="986"/>
    </row>
    <row r="86" spans="1:5" ht="15.95" customHeight="1" thickTop="1" x14ac:dyDescent="0.2">
      <c r="A86" s="612" t="s">
        <v>341</v>
      </c>
      <c r="B86" s="1047" t="s">
        <v>12</v>
      </c>
      <c r="C86" s="1047"/>
      <c r="D86" s="1047"/>
      <c r="E86" s="1048"/>
    </row>
    <row r="87" spans="1:5" ht="15.95" customHeight="1" x14ac:dyDescent="0.2">
      <c r="A87" s="555" t="s">
        <v>342</v>
      </c>
      <c r="B87" s="970" t="s">
        <v>517</v>
      </c>
      <c r="C87" s="970"/>
      <c r="D87" s="970"/>
      <c r="E87" s="971"/>
    </row>
    <row r="88" spans="1:5" ht="15.95" customHeight="1" x14ac:dyDescent="0.2">
      <c r="A88" s="553" t="s">
        <v>339</v>
      </c>
      <c r="B88" s="608"/>
      <c r="C88" s="972"/>
      <c r="D88" s="973"/>
      <c r="E88" s="554" t="s">
        <v>586</v>
      </c>
    </row>
    <row r="89" spans="1:5" ht="15.95" customHeight="1" x14ac:dyDescent="0.2">
      <c r="A89" s="551" t="s">
        <v>340</v>
      </c>
      <c r="B89" s="1030" t="s">
        <v>403</v>
      </c>
      <c r="C89" s="1031"/>
      <c r="D89" s="985"/>
      <c r="E89" s="986"/>
    </row>
    <row r="90" spans="1:5" ht="15.95" customHeight="1" x14ac:dyDescent="0.2">
      <c r="A90" s="551" t="s">
        <v>343</v>
      </c>
      <c r="B90" s="626" t="s">
        <v>331</v>
      </c>
      <c r="C90" s="989" t="s">
        <v>344</v>
      </c>
      <c r="D90" s="990"/>
      <c r="E90" s="617" t="s">
        <v>518</v>
      </c>
    </row>
    <row r="91" spans="1:5" ht="37.5" customHeight="1" x14ac:dyDescent="0.2">
      <c r="A91" s="551" t="s">
        <v>346</v>
      </c>
      <c r="B91" s="991" t="s">
        <v>543</v>
      </c>
      <c r="C91" s="991"/>
      <c r="D91" s="991"/>
      <c r="E91" s="992"/>
    </row>
    <row r="92" spans="1:5" ht="15.95" customHeight="1" x14ac:dyDescent="0.2">
      <c r="A92" s="556" t="s">
        <v>348</v>
      </c>
      <c r="B92" s="969" t="s">
        <v>357</v>
      </c>
      <c r="C92" s="970"/>
      <c r="D92" s="970"/>
      <c r="E92" s="971"/>
    </row>
    <row r="93" spans="1:5" ht="15.95" customHeight="1" x14ac:dyDescent="0.2">
      <c r="A93" s="553" t="s">
        <v>339</v>
      </c>
      <c r="B93" s="577"/>
      <c r="C93" s="972"/>
      <c r="D93" s="973"/>
      <c r="E93" s="554" t="s">
        <v>519</v>
      </c>
    </row>
    <row r="94" spans="1:5" ht="15.95" customHeight="1" thickBot="1" x14ac:dyDescent="0.25">
      <c r="A94" s="551" t="s">
        <v>340</v>
      </c>
      <c r="B94" s="983"/>
      <c r="C94" s="984"/>
      <c r="D94" s="1030" t="s">
        <v>159</v>
      </c>
      <c r="E94" s="1049"/>
    </row>
    <row r="95" spans="1:5" ht="15.95" customHeight="1" thickTop="1" x14ac:dyDescent="0.3">
      <c r="A95" s="978" t="s">
        <v>442</v>
      </c>
      <c r="B95" s="979"/>
      <c r="C95" s="979"/>
      <c r="D95" s="979"/>
      <c r="E95" s="980"/>
    </row>
    <row r="96" spans="1:5" ht="15.95" customHeight="1" x14ac:dyDescent="0.25">
      <c r="A96" s="551" t="s">
        <v>504</v>
      </c>
      <c r="B96" s="987" t="s">
        <v>365</v>
      </c>
      <c r="C96" s="987"/>
      <c r="D96" s="987"/>
      <c r="E96" s="988"/>
    </row>
    <row r="97" spans="1:7" ht="15.95" customHeight="1" x14ac:dyDescent="0.25">
      <c r="A97" s="552" t="s">
        <v>337</v>
      </c>
      <c r="B97" s="981" t="s">
        <v>366</v>
      </c>
      <c r="C97" s="981"/>
      <c r="D97" s="981"/>
      <c r="E97" s="982"/>
    </row>
    <row r="98" spans="1:7" ht="15.95" customHeight="1" x14ac:dyDescent="0.25">
      <c r="A98" s="552" t="s">
        <v>338</v>
      </c>
      <c r="B98" s="981" t="s">
        <v>76</v>
      </c>
      <c r="C98" s="981"/>
      <c r="D98" s="981"/>
      <c r="E98" s="982"/>
    </row>
    <row r="99" spans="1:7" ht="15.95" customHeight="1" x14ac:dyDescent="0.2">
      <c r="A99" s="553" t="s">
        <v>339</v>
      </c>
      <c r="B99" s="608" t="s">
        <v>79</v>
      </c>
      <c r="C99" s="972"/>
      <c r="D99" s="973"/>
      <c r="E99" s="554"/>
    </row>
    <row r="100" spans="1:7" ht="15.95" customHeight="1" thickBot="1" x14ac:dyDescent="0.25">
      <c r="A100" s="551" t="s">
        <v>340</v>
      </c>
      <c r="B100" s="983" t="s">
        <v>589</v>
      </c>
      <c r="C100" s="984"/>
      <c r="D100" s="985"/>
      <c r="E100" s="986"/>
    </row>
    <row r="101" spans="1:7" ht="15.95" customHeight="1" thickTop="1" x14ac:dyDescent="0.2">
      <c r="A101" s="612" t="s">
        <v>341</v>
      </c>
      <c r="B101" s="1047" t="s">
        <v>12</v>
      </c>
      <c r="C101" s="1047"/>
      <c r="D101" s="1047"/>
      <c r="E101" s="1048"/>
    </row>
    <row r="102" spans="1:7" ht="15.95" customHeight="1" x14ac:dyDescent="0.25">
      <c r="A102" s="555" t="s">
        <v>342</v>
      </c>
      <c r="B102" s="987" t="s">
        <v>365</v>
      </c>
      <c r="C102" s="987"/>
      <c r="D102" s="987"/>
      <c r="E102" s="988"/>
    </row>
    <row r="103" spans="1:7" ht="15.95" customHeight="1" x14ac:dyDescent="0.2">
      <c r="A103" s="553" t="s">
        <v>339</v>
      </c>
      <c r="B103" s="608" t="s">
        <v>79</v>
      </c>
      <c r="C103" s="972"/>
      <c r="D103" s="973"/>
      <c r="E103" s="554"/>
    </row>
    <row r="104" spans="1:7" ht="15.95" customHeight="1" x14ac:dyDescent="0.2">
      <c r="A104" s="551" t="s">
        <v>340</v>
      </c>
      <c r="B104" s="983" t="s">
        <v>589</v>
      </c>
      <c r="C104" s="984"/>
      <c r="D104" s="985"/>
      <c r="E104" s="986"/>
    </row>
    <row r="105" spans="1:7" ht="15.95" customHeight="1" x14ac:dyDescent="0.2">
      <c r="A105" s="551" t="s">
        <v>343</v>
      </c>
      <c r="B105" s="887" t="s">
        <v>331</v>
      </c>
      <c r="C105" s="989" t="s">
        <v>344</v>
      </c>
      <c r="D105" s="990"/>
      <c r="E105" s="617" t="s">
        <v>345</v>
      </c>
    </row>
    <row r="106" spans="1:7" ht="15.95" customHeight="1" x14ac:dyDescent="0.2">
      <c r="A106" s="551" t="s">
        <v>346</v>
      </c>
      <c r="B106" s="997" t="s">
        <v>520</v>
      </c>
      <c r="C106" s="997"/>
      <c r="D106" s="997"/>
      <c r="E106" s="998"/>
    </row>
    <row r="107" spans="1:7" ht="15.95" customHeight="1" x14ac:dyDescent="0.2">
      <c r="A107" s="556" t="s">
        <v>348</v>
      </c>
      <c r="B107" s="989" t="s">
        <v>521</v>
      </c>
      <c r="C107" s="1013"/>
      <c r="D107" s="1013"/>
      <c r="E107" s="1014"/>
    </row>
    <row r="108" spans="1:7" ht="15.95" customHeight="1" x14ac:dyDescent="0.2">
      <c r="A108" s="553" t="s">
        <v>339</v>
      </c>
      <c r="B108" s="577" t="s">
        <v>522</v>
      </c>
      <c r="C108" s="972" t="s">
        <v>523</v>
      </c>
      <c r="D108" s="973"/>
      <c r="E108" s="554" t="s">
        <v>524</v>
      </c>
    </row>
    <row r="109" spans="1:7" ht="15.95" customHeight="1" thickBot="1" x14ac:dyDescent="0.25">
      <c r="A109" s="183" t="s">
        <v>340</v>
      </c>
      <c r="B109" s="993"/>
      <c r="C109" s="994"/>
      <c r="D109" s="995"/>
      <c r="E109" s="996"/>
    </row>
    <row r="110" spans="1:7" ht="15.95" hidden="1" customHeight="1" x14ac:dyDescent="0.2">
      <c r="A110" s="1050" t="s">
        <v>358</v>
      </c>
      <c r="B110" s="1051"/>
      <c r="C110" s="1051"/>
      <c r="D110" s="1051"/>
      <c r="E110" s="1052"/>
    </row>
    <row r="111" spans="1:7" ht="15.95" hidden="1" customHeight="1" x14ac:dyDescent="0.2">
      <c r="A111" s="619" t="s">
        <v>342</v>
      </c>
      <c r="B111" s="1053" t="s">
        <v>367</v>
      </c>
      <c r="C111" s="1053"/>
      <c r="D111" s="1053"/>
      <c r="E111" s="1054"/>
    </row>
    <row r="112" spans="1:7" ht="15.95" hidden="1" customHeight="1" x14ac:dyDescent="0.2">
      <c r="A112" s="553" t="s">
        <v>339</v>
      </c>
      <c r="B112" s="608"/>
      <c r="C112" s="972" t="s">
        <v>368</v>
      </c>
      <c r="D112" s="973"/>
      <c r="E112" s="613" t="s">
        <v>369</v>
      </c>
      <c r="G112" s="188"/>
    </row>
    <row r="113" spans="1:5" ht="15.95" hidden="1" customHeight="1" x14ac:dyDescent="0.2">
      <c r="A113" s="618" t="s">
        <v>340</v>
      </c>
      <c r="B113" s="1030"/>
      <c r="C113" s="1031"/>
      <c r="D113" s="1030" t="s">
        <v>370</v>
      </c>
      <c r="E113" s="1049"/>
    </row>
    <row r="114" spans="1:5" ht="15.95" hidden="1" customHeight="1" x14ac:dyDescent="0.2">
      <c r="A114" s="618" t="s">
        <v>343</v>
      </c>
      <c r="B114" s="611" t="s">
        <v>334</v>
      </c>
      <c r="C114" s="972" t="s">
        <v>344</v>
      </c>
      <c r="D114" s="973"/>
      <c r="E114" s="605" t="s">
        <v>371</v>
      </c>
    </row>
    <row r="115" spans="1:5" ht="15.95" hidden="1" customHeight="1" x14ac:dyDescent="0.2">
      <c r="A115" s="618" t="s">
        <v>346</v>
      </c>
      <c r="B115" s="991" t="s">
        <v>372</v>
      </c>
      <c r="C115" s="991"/>
      <c r="D115" s="991"/>
      <c r="E115" s="992"/>
    </row>
    <row r="116" spans="1:5" ht="15.95" hidden="1" customHeight="1" x14ac:dyDescent="0.2">
      <c r="A116" s="620" t="s">
        <v>348</v>
      </c>
      <c r="B116" s="969" t="s">
        <v>404</v>
      </c>
      <c r="C116" s="970"/>
      <c r="D116" s="970"/>
      <c r="E116" s="971"/>
    </row>
    <row r="117" spans="1:5" ht="15.95" hidden="1" customHeight="1" x14ac:dyDescent="0.2">
      <c r="A117" s="553" t="s">
        <v>339</v>
      </c>
      <c r="B117" s="608"/>
      <c r="C117" s="972" t="s">
        <v>405</v>
      </c>
      <c r="D117" s="973"/>
      <c r="E117" s="613" t="s">
        <v>406</v>
      </c>
    </row>
    <row r="118" spans="1:5" ht="15.95" hidden="1" customHeight="1" thickBot="1" x14ac:dyDescent="0.25">
      <c r="A118" s="621" t="s">
        <v>340</v>
      </c>
      <c r="B118" s="974"/>
      <c r="C118" s="975"/>
      <c r="D118" s="976" t="s">
        <v>445</v>
      </c>
      <c r="E118" s="977"/>
    </row>
    <row r="119" spans="1:5" ht="18" customHeight="1" thickTop="1" x14ac:dyDescent="0.3">
      <c r="A119" s="1044" t="s">
        <v>407</v>
      </c>
      <c r="B119" s="1045"/>
      <c r="C119" s="1045"/>
      <c r="D119" s="1045"/>
      <c r="E119" s="1046"/>
    </row>
    <row r="120" spans="1:5" ht="15.95" customHeight="1" x14ac:dyDescent="0.25">
      <c r="A120" s="551" t="s">
        <v>504</v>
      </c>
      <c r="B120" s="1058" t="s">
        <v>525</v>
      </c>
      <c r="C120" s="1058"/>
      <c r="D120" s="1058"/>
      <c r="E120" s="1059"/>
    </row>
    <row r="121" spans="1:5" ht="15.95" customHeight="1" x14ac:dyDescent="0.25">
      <c r="A121" s="552" t="s">
        <v>337</v>
      </c>
      <c r="B121" s="1058" t="s">
        <v>526</v>
      </c>
      <c r="C121" s="1058"/>
      <c r="D121" s="1058"/>
      <c r="E121" s="1059"/>
    </row>
    <row r="122" spans="1:5" ht="15.95" customHeight="1" x14ac:dyDescent="0.25">
      <c r="A122" s="552" t="s">
        <v>338</v>
      </c>
      <c r="B122" s="1058" t="s">
        <v>527</v>
      </c>
      <c r="C122" s="1058"/>
      <c r="D122" s="1058"/>
      <c r="E122" s="1059"/>
    </row>
    <row r="123" spans="1:5" ht="15.95" customHeight="1" x14ac:dyDescent="0.2">
      <c r="A123" s="553" t="s">
        <v>339</v>
      </c>
      <c r="B123" s="885"/>
      <c r="C123" s="1060" t="s">
        <v>528</v>
      </c>
      <c r="D123" s="973"/>
      <c r="E123" s="886" t="s">
        <v>529</v>
      </c>
    </row>
    <row r="124" spans="1:5" ht="15.95" customHeight="1" thickBot="1" x14ac:dyDescent="0.25">
      <c r="A124" s="183" t="s">
        <v>340</v>
      </c>
      <c r="B124" s="1057"/>
      <c r="C124" s="1000"/>
      <c r="D124" s="1057" t="s">
        <v>408</v>
      </c>
      <c r="E124" s="1000"/>
    </row>
    <row r="125" spans="1:5" ht="15.95" customHeight="1" thickTop="1" x14ac:dyDescent="0.2">
      <c r="A125" s="612" t="s">
        <v>341</v>
      </c>
      <c r="B125" s="1047" t="s">
        <v>12</v>
      </c>
      <c r="C125" s="1047"/>
      <c r="D125" s="1047"/>
      <c r="E125" s="1048"/>
    </row>
    <row r="126" spans="1:5" ht="15.95" customHeight="1" x14ac:dyDescent="0.2">
      <c r="A126" s="614" t="s">
        <v>342</v>
      </c>
      <c r="B126" s="1013" t="s">
        <v>530</v>
      </c>
      <c r="C126" s="1013"/>
      <c r="D126" s="1013"/>
      <c r="E126" s="1014"/>
    </row>
    <row r="127" spans="1:5" ht="15.95" customHeight="1" x14ac:dyDescent="0.2">
      <c r="A127" s="553" t="s">
        <v>339</v>
      </c>
      <c r="B127" s="885"/>
      <c r="C127" s="1060"/>
      <c r="D127" s="973"/>
      <c r="E127" s="893" t="s">
        <v>479</v>
      </c>
    </row>
    <row r="128" spans="1:5" ht="15.95" customHeight="1" x14ac:dyDescent="0.2">
      <c r="A128" s="615" t="s">
        <v>340</v>
      </c>
      <c r="B128" s="1057" t="s">
        <v>94</v>
      </c>
      <c r="C128" s="1000"/>
      <c r="D128" s="1057"/>
      <c r="E128" s="986"/>
    </row>
    <row r="129" spans="1:5" ht="15.95" customHeight="1" x14ac:dyDescent="0.25">
      <c r="A129" s="615" t="s">
        <v>343</v>
      </c>
      <c r="B129" s="889" t="s">
        <v>334</v>
      </c>
      <c r="C129" s="1061" t="s">
        <v>344</v>
      </c>
      <c r="D129" s="990"/>
      <c r="E129" s="890" t="s">
        <v>590</v>
      </c>
    </row>
    <row r="130" spans="1:5" ht="24" customHeight="1" x14ac:dyDescent="0.2">
      <c r="A130" s="615" t="s">
        <v>346</v>
      </c>
      <c r="B130" s="1062" t="s">
        <v>478</v>
      </c>
      <c r="C130" s="1062"/>
      <c r="D130" s="1062"/>
      <c r="E130" s="1063"/>
    </row>
    <row r="131" spans="1:5" ht="15.95" customHeight="1" x14ac:dyDescent="0.2">
      <c r="A131" s="556" t="s">
        <v>348</v>
      </c>
      <c r="B131" s="1061" t="s">
        <v>525</v>
      </c>
      <c r="C131" s="1013"/>
      <c r="D131" s="1013"/>
      <c r="E131" s="1014"/>
    </row>
    <row r="132" spans="1:5" ht="15.95" customHeight="1" x14ac:dyDescent="0.2">
      <c r="A132" s="553" t="s">
        <v>339</v>
      </c>
      <c r="B132" s="885"/>
      <c r="C132" s="1060" t="s">
        <v>531</v>
      </c>
      <c r="D132" s="973"/>
      <c r="E132" s="893" t="s">
        <v>529</v>
      </c>
    </row>
    <row r="133" spans="1:5" ht="15.95" customHeight="1" thickBot="1" x14ac:dyDescent="0.25">
      <c r="A133" s="615" t="s">
        <v>340</v>
      </c>
      <c r="B133" s="1057"/>
      <c r="C133" s="1000"/>
      <c r="D133" s="1057" t="s">
        <v>408</v>
      </c>
      <c r="E133" s="986"/>
    </row>
    <row r="134" spans="1:5" ht="18" customHeight="1" thickTop="1" x14ac:dyDescent="0.3">
      <c r="A134" s="978" t="s">
        <v>37</v>
      </c>
      <c r="B134" s="979"/>
      <c r="C134" s="979"/>
      <c r="D134" s="979"/>
      <c r="E134" s="980"/>
    </row>
    <row r="135" spans="1:5" ht="15.95" customHeight="1" x14ac:dyDescent="0.25">
      <c r="A135" s="551" t="s">
        <v>504</v>
      </c>
      <c r="B135" s="981" t="s">
        <v>532</v>
      </c>
      <c r="C135" s="981"/>
      <c r="D135" s="981"/>
      <c r="E135" s="982"/>
    </row>
    <row r="136" spans="1:5" ht="15.95" customHeight="1" x14ac:dyDescent="0.25">
      <c r="A136" s="552" t="s">
        <v>337</v>
      </c>
      <c r="B136" s="981" t="s">
        <v>533</v>
      </c>
      <c r="C136" s="981"/>
      <c r="D136" s="981"/>
      <c r="E136" s="982"/>
    </row>
    <row r="137" spans="1:5" ht="15.95" customHeight="1" x14ac:dyDescent="0.25">
      <c r="A137" s="552" t="s">
        <v>338</v>
      </c>
      <c r="B137" s="981" t="s">
        <v>70</v>
      </c>
      <c r="C137" s="981"/>
      <c r="D137" s="981"/>
      <c r="E137" s="982"/>
    </row>
    <row r="138" spans="1:5" ht="15.95" customHeight="1" x14ac:dyDescent="0.2">
      <c r="A138" s="553" t="s">
        <v>339</v>
      </c>
      <c r="B138" s="609"/>
      <c r="C138" s="1060"/>
      <c r="D138" s="973"/>
      <c r="E138" s="878" t="s">
        <v>591</v>
      </c>
    </row>
    <row r="139" spans="1:5" ht="15.95" customHeight="1" thickBot="1" x14ac:dyDescent="0.25">
      <c r="A139" s="551" t="s">
        <v>340</v>
      </c>
      <c r="B139" s="999" t="s">
        <v>480</v>
      </c>
      <c r="C139" s="1000"/>
      <c r="D139" s="985"/>
      <c r="E139" s="986"/>
    </row>
    <row r="140" spans="1:5" ht="15.95" customHeight="1" thickTop="1" x14ac:dyDescent="0.2">
      <c r="A140" s="612" t="s">
        <v>341</v>
      </c>
      <c r="B140" s="1047" t="s">
        <v>36</v>
      </c>
      <c r="C140" s="1047"/>
      <c r="D140" s="1047"/>
      <c r="E140" s="1048"/>
    </row>
    <row r="141" spans="1:5" ht="15.95" customHeight="1" x14ac:dyDescent="0.2">
      <c r="A141" s="555" t="s">
        <v>342</v>
      </c>
      <c r="B141" s="1013" t="s">
        <v>532</v>
      </c>
      <c r="C141" s="1013"/>
      <c r="D141" s="1013"/>
      <c r="E141" s="1014"/>
    </row>
    <row r="142" spans="1:5" ht="15.95" customHeight="1" x14ac:dyDescent="0.2">
      <c r="A142" s="553" t="s">
        <v>339</v>
      </c>
      <c r="B142" s="609"/>
      <c r="C142" s="1060"/>
      <c r="D142" s="973"/>
      <c r="E142" s="878" t="s">
        <v>591</v>
      </c>
    </row>
    <row r="143" spans="1:5" ht="15.95" customHeight="1" x14ac:dyDescent="0.2">
      <c r="A143" s="551" t="s">
        <v>340</v>
      </c>
      <c r="B143" s="999" t="s">
        <v>480</v>
      </c>
      <c r="C143" s="1000"/>
      <c r="D143" s="985"/>
      <c r="E143" s="986"/>
    </row>
    <row r="144" spans="1:5" ht="15.95" customHeight="1" x14ac:dyDescent="0.25">
      <c r="A144" s="551" t="s">
        <v>343</v>
      </c>
      <c r="B144" s="891" t="s">
        <v>331</v>
      </c>
      <c r="C144" s="989" t="s">
        <v>344</v>
      </c>
      <c r="D144" s="990"/>
      <c r="E144" s="892">
        <v>0.71875</v>
      </c>
    </row>
    <row r="145" spans="1:5" ht="15.95" customHeight="1" x14ac:dyDescent="0.2">
      <c r="A145" s="551" t="s">
        <v>346</v>
      </c>
      <c r="B145" s="997" t="s">
        <v>499</v>
      </c>
      <c r="C145" s="997"/>
      <c r="D145" s="997"/>
      <c r="E145" s="998"/>
    </row>
    <row r="146" spans="1:5" ht="15.95" customHeight="1" x14ac:dyDescent="0.2">
      <c r="A146" s="556" t="s">
        <v>348</v>
      </c>
      <c r="B146" s="989" t="s">
        <v>534</v>
      </c>
      <c r="C146" s="1013"/>
      <c r="D146" s="1013"/>
      <c r="E146" s="1014"/>
    </row>
    <row r="147" spans="1:5" ht="15.95" customHeight="1" x14ac:dyDescent="0.2">
      <c r="A147" s="553" t="s">
        <v>339</v>
      </c>
      <c r="B147" s="608"/>
      <c r="C147" s="972"/>
      <c r="D147" s="973"/>
      <c r="E147" s="613" t="s">
        <v>411</v>
      </c>
    </row>
    <row r="148" spans="1:5" ht="15.95" customHeight="1" thickBot="1" x14ac:dyDescent="0.25">
      <c r="A148" s="551" t="s">
        <v>340</v>
      </c>
      <c r="B148" s="1030"/>
      <c r="C148" s="1031"/>
      <c r="D148" s="1030" t="s">
        <v>412</v>
      </c>
      <c r="E148" s="1049"/>
    </row>
    <row r="149" spans="1:5" ht="18" customHeight="1" thickTop="1" x14ac:dyDescent="0.3">
      <c r="A149" s="978" t="s">
        <v>409</v>
      </c>
      <c r="B149" s="979"/>
      <c r="C149" s="979"/>
      <c r="D149" s="979"/>
      <c r="E149" s="980"/>
    </row>
    <row r="150" spans="1:5" ht="15.95" customHeight="1" x14ac:dyDescent="0.25">
      <c r="A150" s="551" t="s">
        <v>504</v>
      </c>
      <c r="B150" s="1064" t="s">
        <v>429</v>
      </c>
      <c r="C150" s="1064"/>
      <c r="D150" s="1064"/>
      <c r="E150" s="1065"/>
    </row>
    <row r="151" spans="1:5" ht="15.95" customHeight="1" x14ac:dyDescent="0.25">
      <c r="A151" s="552" t="s">
        <v>337</v>
      </c>
      <c r="B151" s="1058" t="s">
        <v>95</v>
      </c>
      <c r="C151" s="1058"/>
      <c r="D151" s="1058"/>
      <c r="E151" s="1059"/>
    </row>
    <row r="152" spans="1:5" ht="15.95" customHeight="1" x14ac:dyDescent="0.25">
      <c r="A152" s="552" t="s">
        <v>338</v>
      </c>
      <c r="B152" s="1058" t="s">
        <v>481</v>
      </c>
      <c r="C152" s="1058"/>
      <c r="D152" s="1058"/>
      <c r="E152" s="1059"/>
    </row>
    <row r="153" spans="1:5" ht="15.95" customHeight="1" x14ac:dyDescent="0.2">
      <c r="A153" s="553" t="s">
        <v>339</v>
      </c>
      <c r="B153" s="895" t="s">
        <v>482</v>
      </c>
      <c r="C153" s="1060" t="s">
        <v>587</v>
      </c>
      <c r="D153" s="973"/>
      <c r="E153" s="894" t="s">
        <v>483</v>
      </c>
    </row>
    <row r="154" spans="1:5" ht="15.95" customHeight="1" thickBot="1" x14ac:dyDescent="0.25">
      <c r="A154" s="551" t="s">
        <v>340</v>
      </c>
      <c r="B154" s="1095" t="s">
        <v>484</v>
      </c>
      <c r="C154" s="1096"/>
      <c r="D154" s="1097" t="s">
        <v>485</v>
      </c>
      <c r="E154" s="1098"/>
    </row>
    <row r="155" spans="1:5" ht="15.95" customHeight="1" thickTop="1" x14ac:dyDescent="0.2">
      <c r="A155" s="612" t="s">
        <v>341</v>
      </c>
      <c r="B155" s="1047" t="s">
        <v>36</v>
      </c>
      <c r="C155" s="1047"/>
      <c r="D155" s="1047"/>
      <c r="E155" s="1048"/>
    </row>
    <row r="156" spans="1:5" ht="15.95" customHeight="1" x14ac:dyDescent="0.2">
      <c r="A156" s="555" t="s">
        <v>342</v>
      </c>
      <c r="B156" s="1013" t="s">
        <v>73</v>
      </c>
      <c r="C156" s="1013"/>
      <c r="D156" s="1013"/>
      <c r="E156" s="1014"/>
    </row>
    <row r="157" spans="1:5" ht="15.95" customHeight="1" x14ac:dyDescent="0.25">
      <c r="A157" s="553" t="s">
        <v>339</v>
      </c>
      <c r="B157" s="888" t="s">
        <v>388</v>
      </c>
      <c r="C157" s="1060"/>
      <c r="D157" s="973"/>
      <c r="E157" s="896" t="s">
        <v>330</v>
      </c>
    </row>
    <row r="158" spans="1:5" ht="15.95" customHeight="1" x14ac:dyDescent="0.2">
      <c r="A158" s="551" t="s">
        <v>340</v>
      </c>
      <c r="B158" s="1057" t="s">
        <v>443</v>
      </c>
      <c r="C158" s="1000"/>
      <c r="D158" s="1094"/>
      <c r="E158" s="986"/>
    </row>
    <row r="159" spans="1:5" ht="15.95" customHeight="1" x14ac:dyDescent="0.2">
      <c r="A159" s="551" t="s">
        <v>343</v>
      </c>
      <c r="B159" s="897" t="s">
        <v>333</v>
      </c>
      <c r="C159" s="1061" t="s">
        <v>344</v>
      </c>
      <c r="D159" s="990"/>
      <c r="E159" s="898" t="s">
        <v>345</v>
      </c>
    </row>
    <row r="160" spans="1:5" ht="15.95" customHeight="1" x14ac:dyDescent="0.2">
      <c r="A160" s="551" t="s">
        <v>346</v>
      </c>
      <c r="B160" s="1062" t="s">
        <v>486</v>
      </c>
      <c r="C160" s="1062"/>
      <c r="D160" s="1062"/>
      <c r="E160" s="1063"/>
    </row>
    <row r="161" spans="1:5" ht="15.95" customHeight="1" x14ac:dyDescent="0.2">
      <c r="A161" s="556" t="s">
        <v>348</v>
      </c>
      <c r="B161" s="1061" t="s">
        <v>95</v>
      </c>
      <c r="C161" s="1013"/>
      <c r="D161" s="1013"/>
      <c r="E161" s="1014"/>
    </row>
    <row r="162" spans="1:5" ht="15.95" customHeight="1" x14ac:dyDescent="0.25">
      <c r="A162" s="553" t="s">
        <v>339</v>
      </c>
      <c r="B162" s="888" t="s">
        <v>482</v>
      </c>
      <c r="C162" s="1067" t="s">
        <v>487</v>
      </c>
      <c r="D162" s="1068"/>
      <c r="E162" s="896" t="s">
        <v>483</v>
      </c>
    </row>
    <row r="163" spans="1:5" ht="15.95" customHeight="1" thickBot="1" x14ac:dyDescent="0.25">
      <c r="A163" s="551" t="s">
        <v>340</v>
      </c>
      <c r="B163" s="1057" t="s">
        <v>484</v>
      </c>
      <c r="C163" s="1000"/>
      <c r="D163" s="1057" t="s">
        <v>485</v>
      </c>
      <c r="E163" s="986"/>
    </row>
    <row r="164" spans="1:5" ht="15.95" hidden="1" customHeight="1" x14ac:dyDescent="0.25">
      <c r="A164" s="1069" t="s">
        <v>358</v>
      </c>
      <c r="B164" s="1070"/>
      <c r="C164" s="1070"/>
      <c r="D164" s="1070"/>
      <c r="E164" s="1071"/>
    </row>
    <row r="165" spans="1:5" ht="15.95" hidden="1" customHeight="1" x14ac:dyDescent="0.25">
      <c r="A165" s="555" t="s">
        <v>342</v>
      </c>
      <c r="B165" s="987" t="s">
        <v>73</v>
      </c>
      <c r="C165" s="987"/>
      <c r="D165" s="987"/>
      <c r="E165" s="988"/>
    </row>
    <row r="166" spans="1:5" ht="15.95" hidden="1" customHeight="1" x14ac:dyDescent="0.2">
      <c r="A166" s="553" t="s">
        <v>339</v>
      </c>
      <c r="B166" s="608" t="s">
        <v>388</v>
      </c>
      <c r="C166" s="972"/>
      <c r="D166" s="973"/>
      <c r="E166" s="613" t="s">
        <v>330</v>
      </c>
    </row>
    <row r="167" spans="1:5" ht="15.95" hidden="1" customHeight="1" x14ac:dyDescent="0.2">
      <c r="A167" s="551" t="s">
        <v>340</v>
      </c>
      <c r="B167" s="1007" t="s">
        <v>443</v>
      </c>
      <c r="C167" s="1008"/>
      <c r="D167" s="1030"/>
      <c r="E167" s="1049"/>
    </row>
    <row r="168" spans="1:5" ht="15.95" hidden="1" customHeight="1" x14ac:dyDescent="0.2">
      <c r="A168" s="551" t="s">
        <v>343</v>
      </c>
      <c r="B168" s="616" t="s">
        <v>333</v>
      </c>
      <c r="C168" s="989" t="s">
        <v>344</v>
      </c>
      <c r="D168" s="990"/>
      <c r="E168" s="617" t="s">
        <v>345</v>
      </c>
    </row>
    <row r="169" spans="1:5" ht="15.95" hidden="1" customHeight="1" x14ac:dyDescent="0.2">
      <c r="A169" s="551" t="s">
        <v>346</v>
      </c>
      <c r="B169" s="991" t="s">
        <v>387</v>
      </c>
      <c r="C169" s="991"/>
      <c r="D169" s="991"/>
      <c r="E169" s="992"/>
    </row>
    <row r="170" spans="1:5" ht="15.95" hidden="1" customHeight="1" x14ac:dyDescent="0.25">
      <c r="A170" s="556" t="s">
        <v>348</v>
      </c>
      <c r="B170" s="981" t="s">
        <v>95</v>
      </c>
      <c r="C170" s="981"/>
      <c r="D170" s="981"/>
      <c r="E170" s="982"/>
    </row>
    <row r="171" spans="1:5" ht="15.95" hidden="1" customHeight="1" x14ac:dyDescent="0.2">
      <c r="A171" s="553" t="s">
        <v>339</v>
      </c>
      <c r="B171" s="608" t="s">
        <v>383</v>
      </c>
      <c r="C171" s="972" t="s">
        <v>384</v>
      </c>
      <c r="D171" s="973"/>
      <c r="E171" s="554"/>
    </row>
    <row r="172" spans="1:5" ht="15.95" hidden="1" customHeight="1" thickBot="1" x14ac:dyDescent="0.25">
      <c r="A172" s="183" t="s">
        <v>340</v>
      </c>
      <c r="B172" s="995" t="s">
        <v>385</v>
      </c>
      <c r="C172" s="1066"/>
      <c r="D172" s="995" t="s">
        <v>386</v>
      </c>
      <c r="E172" s="996"/>
    </row>
    <row r="173" spans="1:5" ht="18" customHeight="1" thickTop="1" x14ac:dyDescent="0.3">
      <c r="A173" s="978" t="s">
        <v>535</v>
      </c>
      <c r="B173" s="979"/>
      <c r="C173" s="979"/>
      <c r="D173" s="979"/>
      <c r="E173" s="980"/>
    </row>
    <row r="174" spans="1:5" ht="15.95" customHeight="1" x14ac:dyDescent="0.25">
      <c r="A174" s="551" t="s">
        <v>504</v>
      </c>
      <c r="B174" s="1084" t="s">
        <v>536</v>
      </c>
      <c r="C174" s="1084"/>
      <c r="D174" s="1084"/>
      <c r="E174" s="1085"/>
    </row>
    <row r="175" spans="1:5" ht="15.95" customHeight="1" x14ac:dyDescent="0.25">
      <c r="A175" s="552" t="s">
        <v>337</v>
      </c>
      <c r="B175" s="1084" t="s">
        <v>537</v>
      </c>
      <c r="C175" s="1084"/>
      <c r="D175" s="1084"/>
      <c r="E175" s="1085"/>
    </row>
    <row r="176" spans="1:5" ht="15.95" customHeight="1" x14ac:dyDescent="0.25">
      <c r="A176" s="552" t="s">
        <v>338</v>
      </c>
      <c r="B176" s="1084" t="s">
        <v>71</v>
      </c>
      <c r="C176" s="1084"/>
      <c r="D176" s="1084"/>
      <c r="E176" s="1085"/>
    </row>
    <row r="177" spans="1:5" ht="15.95" customHeight="1" x14ac:dyDescent="0.2">
      <c r="A177" s="553" t="s">
        <v>339</v>
      </c>
      <c r="B177" s="879" t="s">
        <v>538</v>
      </c>
      <c r="C177" s="1074"/>
      <c r="D177" s="1075"/>
      <c r="E177" s="899" t="s">
        <v>539</v>
      </c>
    </row>
    <row r="178" spans="1:5" ht="15.95" customHeight="1" thickBot="1" x14ac:dyDescent="0.25">
      <c r="A178" s="551" t="s">
        <v>340</v>
      </c>
      <c r="B178" s="1076" t="s">
        <v>540</v>
      </c>
      <c r="C178" s="1076"/>
      <c r="D178" s="1077"/>
      <c r="E178" s="1078"/>
    </row>
    <row r="179" spans="1:5" ht="15.95" customHeight="1" thickTop="1" x14ac:dyDescent="0.2">
      <c r="A179" s="612" t="s">
        <v>341</v>
      </c>
      <c r="B179" s="1092" t="s">
        <v>36</v>
      </c>
      <c r="C179" s="1092"/>
      <c r="D179" s="1092"/>
      <c r="E179" s="1093"/>
    </row>
    <row r="180" spans="1:5" ht="15.95" customHeight="1" x14ac:dyDescent="0.2">
      <c r="A180" s="555" t="s">
        <v>342</v>
      </c>
      <c r="B180" s="1072" t="s">
        <v>402</v>
      </c>
      <c r="C180" s="1072"/>
      <c r="D180" s="1072"/>
      <c r="E180" s="1073"/>
    </row>
    <row r="181" spans="1:5" ht="15.95" customHeight="1" x14ac:dyDescent="0.2">
      <c r="A181" s="553" t="s">
        <v>339</v>
      </c>
      <c r="B181" s="879" t="s">
        <v>538</v>
      </c>
      <c r="C181" s="1074"/>
      <c r="D181" s="1075"/>
      <c r="E181" s="899" t="s">
        <v>539</v>
      </c>
    </row>
    <row r="182" spans="1:5" ht="15.95" customHeight="1" x14ac:dyDescent="0.2">
      <c r="A182" s="551" t="s">
        <v>340</v>
      </c>
      <c r="B182" s="1076" t="s">
        <v>540</v>
      </c>
      <c r="C182" s="1076"/>
      <c r="D182" s="1077"/>
      <c r="E182" s="1078"/>
    </row>
    <row r="183" spans="1:5" ht="15.95" customHeight="1" x14ac:dyDescent="0.2">
      <c r="A183" s="551" t="s">
        <v>343</v>
      </c>
      <c r="B183" s="900" t="s">
        <v>541</v>
      </c>
      <c r="C183" s="1079" t="s">
        <v>344</v>
      </c>
      <c r="D183" s="1079"/>
      <c r="E183" s="901" t="s">
        <v>562</v>
      </c>
    </row>
    <row r="184" spans="1:5" ht="15.95" customHeight="1" x14ac:dyDescent="0.2">
      <c r="A184" s="551" t="s">
        <v>346</v>
      </c>
      <c r="B184" s="1086" t="s">
        <v>545</v>
      </c>
      <c r="C184" s="1087"/>
      <c r="D184" s="1087"/>
      <c r="E184" s="1088"/>
    </row>
    <row r="185" spans="1:5" ht="15.95" customHeight="1" x14ac:dyDescent="0.2">
      <c r="A185" s="556" t="s">
        <v>348</v>
      </c>
      <c r="B185" s="1089"/>
      <c r="C185" s="1090"/>
      <c r="D185" s="1090"/>
      <c r="E185" s="1091"/>
    </row>
    <row r="186" spans="1:5" ht="15.95" customHeight="1" x14ac:dyDescent="0.2">
      <c r="A186" s="553" t="s">
        <v>339</v>
      </c>
      <c r="B186" s="577"/>
      <c r="C186" s="972"/>
      <c r="D186" s="973"/>
      <c r="E186" s="554"/>
    </row>
    <row r="187" spans="1:5" ht="15.95" customHeight="1" thickBot="1" x14ac:dyDescent="0.25">
      <c r="A187" s="183" t="s">
        <v>340</v>
      </c>
      <c r="B187" s="1080"/>
      <c r="C187" s="1081"/>
      <c r="D187" s="1082"/>
      <c r="E187" s="1083"/>
    </row>
    <row r="188" spans="1:5" ht="13.5" thickTop="1" x14ac:dyDescent="0.2"/>
  </sheetData>
  <mergeCells count="222">
    <mergeCell ref="C153:D153"/>
    <mergeCell ref="B155:E155"/>
    <mergeCell ref="B158:C158"/>
    <mergeCell ref="D158:E158"/>
    <mergeCell ref="C159:D159"/>
    <mergeCell ref="C168:D168"/>
    <mergeCell ref="B169:E169"/>
    <mergeCell ref="B154:C154"/>
    <mergeCell ref="D154:E154"/>
    <mergeCell ref="B156:E156"/>
    <mergeCell ref="C157:D157"/>
    <mergeCell ref="C186:D186"/>
    <mergeCell ref="B180:E180"/>
    <mergeCell ref="C181:D181"/>
    <mergeCell ref="B182:C182"/>
    <mergeCell ref="D182:E182"/>
    <mergeCell ref="C183:D183"/>
    <mergeCell ref="B187:C187"/>
    <mergeCell ref="D187:E187"/>
    <mergeCell ref="A173:E173"/>
    <mergeCell ref="B174:E174"/>
    <mergeCell ref="B175:E175"/>
    <mergeCell ref="B176:E176"/>
    <mergeCell ref="C177:D177"/>
    <mergeCell ref="B178:C178"/>
    <mergeCell ref="D178:E178"/>
    <mergeCell ref="B184:E185"/>
    <mergeCell ref="B179:E179"/>
    <mergeCell ref="B170:E170"/>
    <mergeCell ref="C171:D171"/>
    <mergeCell ref="B172:C172"/>
    <mergeCell ref="D172:E172"/>
    <mergeCell ref="B160:E160"/>
    <mergeCell ref="B161:E161"/>
    <mergeCell ref="C162:D162"/>
    <mergeCell ref="B163:C163"/>
    <mergeCell ref="D163:E163"/>
    <mergeCell ref="A164:E164"/>
    <mergeCell ref="B165:E165"/>
    <mergeCell ref="C166:D166"/>
    <mergeCell ref="B167:C167"/>
    <mergeCell ref="D167:E167"/>
    <mergeCell ref="B140:E140"/>
    <mergeCell ref="B150:E150"/>
    <mergeCell ref="B151:E151"/>
    <mergeCell ref="B152:E152"/>
    <mergeCell ref="A134:E134"/>
    <mergeCell ref="B135:E135"/>
    <mergeCell ref="B136:E136"/>
    <mergeCell ref="B137:E137"/>
    <mergeCell ref="B148:C148"/>
    <mergeCell ref="B139:C139"/>
    <mergeCell ref="D139:E139"/>
    <mergeCell ref="A149:E149"/>
    <mergeCell ref="C138:D138"/>
    <mergeCell ref="D148:E148"/>
    <mergeCell ref="B141:E141"/>
    <mergeCell ref="C142:D142"/>
    <mergeCell ref="B143:C143"/>
    <mergeCell ref="D143:E143"/>
    <mergeCell ref="C144:D144"/>
    <mergeCell ref="B145:E145"/>
    <mergeCell ref="B146:E146"/>
    <mergeCell ref="C147:D147"/>
    <mergeCell ref="B133:C133"/>
    <mergeCell ref="D133:E133"/>
    <mergeCell ref="B121:E121"/>
    <mergeCell ref="B120:E120"/>
    <mergeCell ref="B122:E122"/>
    <mergeCell ref="C123:D123"/>
    <mergeCell ref="B124:C124"/>
    <mergeCell ref="D124:E124"/>
    <mergeCell ref="C132:D132"/>
    <mergeCell ref="C127:D127"/>
    <mergeCell ref="B128:C128"/>
    <mergeCell ref="D128:E128"/>
    <mergeCell ref="C129:D129"/>
    <mergeCell ref="B130:E130"/>
    <mergeCell ref="B131:E131"/>
    <mergeCell ref="B125:E125"/>
    <mergeCell ref="B126:E126"/>
    <mergeCell ref="C45:D45"/>
    <mergeCell ref="B4:E4"/>
    <mergeCell ref="B5:E5"/>
    <mergeCell ref="B6:E6"/>
    <mergeCell ref="C7:D7"/>
    <mergeCell ref="B8:C8"/>
    <mergeCell ref="D8:E8"/>
    <mergeCell ref="B94:C94"/>
    <mergeCell ref="D94:E94"/>
    <mergeCell ref="B83:E83"/>
    <mergeCell ref="C84:D84"/>
    <mergeCell ref="B85:C85"/>
    <mergeCell ref="C69:D69"/>
    <mergeCell ref="D70:E70"/>
    <mergeCell ref="C88:D88"/>
    <mergeCell ref="B89:C89"/>
    <mergeCell ref="D89:E89"/>
    <mergeCell ref="C75:D75"/>
    <mergeCell ref="B76:E76"/>
    <mergeCell ref="B77:E77"/>
    <mergeCell ref="C78:D78"/>
    <mergeCell ref="B79:C79"/>
    <mergeCell ref="D79:E79"/>
    <mergeCell ref="B47:E47"/>
    <mergeCell ref="B55:C55"/>
    <mergeCell ref="D55:E55"/>
    <mergeCell ref="B57:E57"/>
    <mergeCell ref="B58:E58"/>
    <mergeCell ref="B53:E53"/>
    <mergeCell ref="B59:E59"/>
    <mergeCell ref="B61:C61"/>
    <mergeCell ref="D61:E61"/>
    <mergeCell ref="A119:E119"/>
    <mergeCell ref="B101:E101"/>
    <mergeCell ref="B86:E86"/>
    <mergeCell ref="B62:E62"/>
    <mergeCell ref="D113:E113"/>
    <mergeCell ref="C114:D114"/>
    <mergeCell ref="B115:E115"/>
    <mergeCell ref="A110:E110"/>
    <mergeCell ref="B111:E111"/>
    <mergeCell ref="C112:D112"/>
    <mergeCell ref="B113:C113"/>
    <mergeCell ref="B65:C65"/>
    <mergeCell ref="D65:E65"/>
    <mergeCell ref="C66:D66"/>
    <mergeCell ref="B81:E81"/>
    <mergeCell ref="B82:E82"/>
    <mergeCell ref="A80:E80"/>
    <mergeCell ref="A71:E71"/>
    <mergeCell ref="B72:E72"/>
    <mergeCell ref="C73:D73"/>
    <mergeCell ref="B74:C74"/>
    <mergeCell ref="D74:E74"/>
    <mergeCell ref="B87:E87"/>
    <mergeCell ref="D85:E85"/>
    <mergeCell ref="B107:E107"/>
    <mergeCell ref="C108:D108"/>
    <mergeCell ref="B67:E67"/>
    <mergeCell ref="B68:E68"/>
    <mergeCell ref="A1:E1"/>
    <mergeCell ref="A2:E2"/>
    <mergeCell ref="A3:E3"/>
    <mergeCell ref="A40:E40"/>
    <mergeCell ref="B9:E9"/>
    <mergeCell ref="B10:E10"/>
    <mergeCell ref="B11:E11"/>
    <mergeCell ref="C12:D12"/>
    <mergeCell ref="B13:C13"/>
    <mergeCell ref="D13:E13"/>
    <mergeCell ref="B14:E14"/>
    <mergeCell ref="B15:E15"/>
    <mergeCell ref="B16:E16"/>
    <mergeCell ref="C17:D17"/>
    <mergeCell ref="B18:C18"/>
    <mergeCell ref="D18:E18"/>
    <mergeCell ref="C27:D27"/>
    <mergeCell ref="B28:C28"/>
    <mergeCell ref="D28:E28"/>
    <mergeCell ref="A29:E29"/>
    <mergeCell ref="B30:E30"/>
    <mergeCell ref="B31:E31"/>
    <mergeCell ref="B32:E32"/>
    <mergeCell ref="C33:D33"/>
    <mergeCell ref="B19:E19"/>
    <mergeCell ref="B20:E20"/>
    <mergeCell ref="B21:E21"/>
    <mergeCell ref="C22:D22"/>
    <mergeCell ref="B23:C23"/>
    <mergeCell ref="D23:E23"/>
    <mergeCell ref="B24:E24"/>
    <mergeCell ref="B25:E25"/>
    <mergeCell ref="B26:E26"/>
    <mergeCell ref="B70:C70"/>
    <mergeCell ref="D34:E34"/>
    <mergeCell ref="B34:C34"/>
    <mergeCell ref="B35:E35"/>
    <mergeCell ref="B36:E36"/>
    <mergeCell ref="B37:E37"/>
    <mergeCell ref="C38:D38"/>
    <mergeCell ref="B39:C39"/>
    <mergeCell ref="D39:E39"/>
    <mergeCell ref="B42:E42"/>
    <mergeCell ref="B43:E43"/>
    <mergeCell ref="B44:E44"/>
    <mergeCell ref="B46:C46"/>
    <mergeCell ref="D46:E46"/>
    <mergeCell ref="B48:E48"/>
    <mergeCell ref="C49:D49"/>
    <mergeCell ref="D50:E50"/>
    <mergeCell ref="B50:C50"/>
    <mergeCell ref="C51:D51"/>
    <mergeCell ref="A41:E41"/>
    <mergeCell ref="B63:E63"/>
    <mergeCell ref="C64:D64"/>
    <mergeCell ref="B52:E52"/>
    <mergeCell ref="C54:D54"/>
    <mergeCell ref="B116:E116"/>
    <mergeCell ref="C117:D117"/>
    <mergeCell ref="B118:C118"/>
    <mergeCell ref="D118:E118"/>
    <mergeCell ref="A56:E56"/>
    <mergeCell ref="B97:E97"/>
    <mergeCell ref="B98:E98"/>
    <mergeCell ref="C99:D99"/>
    <mergeCell ref="B100:C100"/>
    <mergeCell ref="D100:E100"/>
    <mergeCell ref="B96:E96"/>
    <mergeCell ref="C90:D90"/>
    <mergeCell ref="B91:E91"/>
    <mergeCell ref="B92:E92"/>
    <mergeCell ref="C93:D93"/>
    <mergeCell ref="A95:E95"/>
    <mergeCell ref="B109:C109"/>
    <mergeCell ref="D109:E109"/>
    <mergeCell ref="C105:D105"/>
    <mergeCell ref="B106:E106"/>
    <mergeCell ref="B102:E102"/>
    <mergeCell ref="C103:D103"/>
    <mergeCell ref="B104:C104"/>
    <mergeCell ref="D104:E104"/>
  </mergeCells>
  <hyperlinks>
    <hyperlink ref="B85" r:id="rId1" xr:uid="{00000000-0004-0000-0200-000005000000}"/>
    <hyperlink ref="D94" r:id="rId2" xr:uid="{00000000-0004-0000-0200-000007000000}"/>
    <hyperlink ref="B8" r:id="rId3" xr:uid="{00000000-0004-0000-0200-00000A000000}"/>
    <hyperlink ref="D28" r:id="rId4" xr:uid="{00000000-0004-0000-0200-00000F000000}"/>
    <hyperlink ref="D39" r:id="rId5" xr:uid="{00000000-0004-0000-0200-000011000000}"/>
    <hyperlink ref="B100" r:id="rId6" xr:uid="{00000000-0004-0000-0200-000012000000}"/>
    <hyperlink ref="B172" r:id="rId7" xr:uid="{00000000-0004-0000-0200-000025000000}"/>
    <hyperlink ref="D172" r:id="rId8" xr:uid="{00000000-0004-0000-0200-000026000000}"/>
    <hyperlink ref="B23" r:id="rId9" xr:uid="{00000000-0004-0000-0200-000027000000}"/>
    <hyperlink ref="D113" r:id="rId10" xr:uid="{54647113-328D-46CD-8E48-36101410E036}"/>
    <hyperlink ref="B13" r:id="rId11" xr:uid="{FAA88D0D-DF20-4F5E-B18C-99ACAE126E88}"/>
    <hyperlink ref="B79" r:id="rId12" xr:uid="{6A787A6D-26C2-49FA-829E-313BBD0FC56B}"/>
    <hyperlink ref="B167" r:id="rId13" xr:uid="{8971F196-FDE1-44FE-B8F1-F7F586C5A634}"/>
    <hyperlink ref="D118" r:id="rId14" xr:uid="{78D8C593-0455-4BC4-A098-E2D8E023050A}"/>
    <hyperlink ref="B74" r:id="rId15" xr:uid="{9BD1AB27-7361-49C0-842A-B5B901C594F7}"/>
    <hyperlink ref="D74" r:id="rId16" xr:uid="{9B3056EA-DE22-44DE-A521-6F2E8B3858FE}"/>
    <hyperlink ref="B46" r:id="rId17" xr:uid="{F3475323-6423-4639-AB45-CDDAE331A81A}"/>
    <hyperlink ref="B18" r:id="rId18" xr:uid="{8BBED35C-CC05-49DA-821E-FEE0D2EEAFE7}"/>
    <hyperlink ref="B34" r:id="rId19" xr:uid="{2EB28899-D6CD-4279-A332-315287C3D17B}"/>
    <hyperlink ref="D34" r:id="rId20" xr:uid="{B451822D-2C5E-46C2-A997-777EF483B298}"/>
    <hyperlink ref="B55" r:id="rId21" xr:uid="{1739EDC9-3FE1-4DD0-A44C-C6DC35AED68F}"/>
    <hyperlink ref="B50" r:id="rId22" xr:uid="{3D560567-6A0A-41A7-8FCD-45F6B135A30F}"/>
    <hyperlink ref="B61" r:id="rId23" xr:uid="{428BCE43-3655-4A78-811D-87CAD0C8458C}"/>
    <hyperlink ref="B65" r:id="rId24" xr:uid="{66E854A3-6D50-4B27-B0B4-714CD4D87864}"/>
    <hyperlink ref="D65" r:id="rId25" xr:uid="{DF13EEF1-56B4-475D-B83A-F35A1EC56994}"/>
    <hyperlink ref="B70" r:id="rId26" xr:uid="{4C5A87AE-AA38-4582-9449-E534A7E1A8A0}"/>
    <hyperlink ref="B89" r:id="rId27" xr:uid="{A608770A-7C03-48C8-8C06-964651CCC492}"/>
    <hyperlink ref="B139" r:id="rId28" xr:uid="{15F25977-D8F9-45BA-87AD-765F79A52F9C}"/>
    <hyperlink ref="B143" r:id="rId29" xr:uid="{639B7820-5919-4BB9-9523-3DA77B097219}"/>
    <hyperlink ref="B178" r:id="rId30" xr:uid="{1C8FF627-1AD6-4204-9F01-7044E67F759C}"/>
    <hyperlink ref="D148" r:id="rId31" xr:uid="{5207D916-D2ED-41EA-B621-028AC2C58E4A}"/>
    <hyperlink ref="D133" r:id="rId32" xr:uid="{82FAA802-CE07-4C9C-8377-54917C4E6948}"/>
    <hyperlink ref="B128" r:id="rId33" xr:uid="{C80A0AE1-D78B-4FF7-ABA3-92B9D6D10967}"/>
    <hyperlink ref="D124" r:id="rId34" xr:uid="{01DFFE90-FBE7-4317-99FC-078A368CC7FB}"/>
    <hyperlink ref="B158" r:id="rId35" xr:uid="{8F02ECE3-BFCD-47FF-96AF-1E458C1A65AF}"/>
    <hyperlink ref="B163" r:id="rId36" xr:uid="{41B4F24B-EA6F-4CF2-9887-B0DAEE96F093}"/>
    <hyperlink ref="D163" r:id="rId37" xr:uid="{CBD8DA75-9E48-4607-BA08-C73B57D3C595}"/>
    <hyperlink ref="B154" r:id="rId38" xr:uid="{3AD62941-0165-492F-8A48-5AA84F21C1EC}"/>
    <hyperlink ref="D154" r:id="rId39" xr:uid="{3EE4DA4A-7C67-4277-AB91-4358952DD94C}"/>
    <hyperlink ref="B104" r:id="rId40" xr:uid="{A97D1AAB-C5E6-4DC1-A3FF-263F1B6C0291}"/>
    <hyperlink ref="B182" r:id="rId41" xr:uid="{8AC6AE42-D772-4B9F-8D53-34E3E22B2F0E}"/>
  </hyperlinks>
  <printOptions horizontalCentered="1"/>
  <pageMargins left="0.51181102362204722" right="0.31496062992125984" top="0.19685039370078741" bottom="0.19685039370078741" header="0" footer="0"/>
  <pageSetup paperSize="9" orientation="portrait" r:id="rId42"/>
  <rowBreaks count="1" manualBreakCount="1">
    <brk id="3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3"/>
  <dimension ref="A1:AM66"/>
  <sheetViews>
    <sheetView topLeftCell="A33" zoomScaleNormal="100" workbookViewId="0">
      <selection activeCell="A11" sqref="A11:J64"/>
    </sheetView>
  </sheetViews>
  <sheetFormatPr baseColWidth="10" defaultRowHeight="12.75" x14ac:dyDescent="0.2"/>
  <cols>
    <col min="1" max="1" width="4.83203125" style="31" customWidth="1"/>
    <col min="2" max="2" width="5.83203125" style="31" customWidth="1"/>
    <col min="3" max="3" width="12.83203125" style="31" customWidth="1"/>
    <col min="4" max="4" width="11.83203125" style="31" customWidth="1"/>
    <col min="5" max="5" width="31.5" style="31" bestFit="1" customWidth="1"/>
    <col min="6" max="6" width="3.33203125" style="31" customWidth="1"/>
    <col min="7" max="7" width="31.5" style="31" bestFit="1" customWidth="1"/>
    <col min="8" max="8" width="5.83203125" style="50" customWidth="1"/>
    <col min="9" max="9" width="2.83203125" style="50" customWidth="1"/>
    <col min="10" max="10" width="5.83203125" style="50" customWidth="1"/>
    <col min="11" max="11" width="22.83203125" style="78" hidden="1" customWidth="1"/>
    <col min="12" max="13" width="6.83203125" style="31" hidden="1" customWidth="1"/>
    <col min="14" max="14" width="3.83203125" style="50" hidden="1" customWidth="1"/>
    <col min="15" max="15" width="6.33203125" style="50" hidden="1" customWidth="1"/>
    <col min="16" max="16" width="4" style="50" hidden="1" customWidth="1"/>
    <col min="17" max="19" width="3.83203125" style="50" hidden="1" customWidth="1"/>
    <col min="20" max="20" width="3.83203125" style="31" hidden="1" customWidth="1"/>
    <col min="21" max="21" width="4.83203125" style="164" hidden="1" customWidth="1"/>
    <col min="22" max="24" width="4.83203125" style="78" hidden="1" customWidth="1"/>
    <col min="25" max="25" width="12" style="31" hidden="1" customWidth="1"/>
    <col min="26" max="26" width="1" style="31" hidden="1" customWidth="1"/>
    <col min="27" max="27" width="12" style="31" hidden="1" customWidth="1"/>
    <col min="28" max="28" width="5.83203125" style="31" customWidth="1"/>
    <col min="29" max="29" width="31.1640625" style="488" customWidth="1"/>
    <col min="30" max="36" width="7.83203125" style="488" customWidth="1"/>
    <col min="37" max="37" width="7.83203125" style="489" customWidth="1"/>
    <col min="38" max="38" width="9.1640625" style="489" customWidth="1"/>
    <col min="39" max="39" width="8.83203125" style="488" customWidth="1"/>
    <col min="40" max="16384" width="12" style="31"/>
  </cols>
  <sheetData>
    <row r="1" spans="1:39" ht="12.75" hidden="1" customHeight="1" x14ac:dyDescent="0.2">
      <c r="A1" s="1099" t="str">
        <f>IF(Teilnehmer!$K$5="A1",Teilnehmer!$A$5,IF(Teilnehmer!$K$6="A1",Teilnehmer!$A$6,IF(Teilnehmer!$K$7="A1",Teilnehmer!$A$7,IF(Teilnehmer!$K$8="A1",Teilnehmer!$A$8,IF(Teilnehmer!$K$9="A1",Teilnehmer!$A$9,IF(Teilnehmer!$K$10="A1",Teilnehmer!$A$10,IF(Teilnehmer!$K$11="A1",Teilnehmer!$A$11,IF(Teilnehmer!$K$12="A1",Teilnehmer!$A$12,IF(Teilnehmer!$K$13="A1",Teilnehmer!#REF!)))))))))</f>
        <v>Boendgen - Baustoffe</v>
      </c>
      <c r="B1" s="1099"/>
      <c r="C1" s="1099"/>
      <c r="D1" s="1099"/>
      <c r="E1" s="1099"/>
      <c r="F1" s="172"/>
      <c r="G1" s="172" t="str">
        <f>IF(Teilnehmer!$K$5="A1",Teilnehmer!$I$5,IF(Teilnehmer!$K$6="A1",Teilnehmer!$I$6,IF(Teilnehmer!$K$7="A1",Teilnehmer!$I$7,IF(Teilnehmer!$K$8="A1",Teilnehmer!$I$8,IF(Teilnehmer!$K$9="A1",Teilnehmer!$I$9,IF(Teilnehmer!$K$10="A1",Teilnehmer!$I$10,IF(Teilnehmer!$K$11="A1",Teilnehmer!$I$11,IF(Teilnehmer!$K$12="A1",Teilnehmer!$I$12,IF(Teilnehmer!$K$13="A1",Teilnehmer!$I$13,"")))))))))</f>
        <v>19.00 Uhr</v>
      </c>
      <c r="H1" s="173" t="str">
        <f>IF(Teilnehmer!$K$5="A1",Teilnehmer!$H$5,IF(Teilnehmer!$K$6="A1",Teilnehmer!$H$6,IF(Teilnehmer!$K$7="A1",Teilnehmer!$H$7,IF(Teilnehmer!$K$8="A1",Teilnehmer!$H$8,IF(Teilnehmer!$K$9="A1",Teilnehmer!$H$9,IF(Teilnehmer!$K$10="A1",Teilnehmer!$H$10,IF(Teilnehmer!$K$11="A1",Teilnehmer!$H$11,IF(Teilnehmer!$K$12="A1",Teilnehmer!$H$12,IF(Teilnehmer!$K$13="A1",Teilnehmer!$H$13)))))))))</f>
        <v>Mi.</v>
      </c>
      <c r="I1" s="173"/>
      <c r="J1" s="173"/>
      <c r="L1" s="31">
        <f t="shared" ref="L1:L6" si="0">IF(H1="Mo.",0,IF(H1="Di.",1,IF(H1="Mi.",2,IF(H1="Do.",3,IF(H1="Fr.",4,"")))))</f>
        <v>2</v>
      </c>
      <c r="N1" s="50">
        <f t="array" ref="N1">COUNTIFS($E$17:$E$47,$A$1,$V$17:$V$47,12)+COUNTIFS($E$17:$E$47,$A$1,$V$17:$V$47,11)+COUNTIFS($G$17:$G$47,$A$1,$X$17:$X$47,12)+COUNTIFS($G$17:$G$47,$A$1,$X$17:$X$47,11)</f>
        <v>0</v>
      </c>
      <c r="O1" s="50">
        <f t="array" ref="O1">COUNTIFS($E$17:$E$47,$A$1,$V$17:$V$47,10)+COUNTIFS($E$17:$E$47,$A$1,$V$17:$V$47,9)+COUNTIFS($G$17:$G$47,$A$1,$X$17:$X$47,10)+COUNTIFS($G$17:$G$47,$A$1,$X$17:$X$47,9)</f>
        <v>0</v>
      </c>
      <c r="P1" s="50">
        <f t="array" ref="P1">COUNTIFS($E$17:$E$47,$A$1,$V$17:$V$47,8)+COUNTIFS($E$17:$E$47,$A$1,$V$17:$V$47,7)+COUNTIFS($G$17:$G$47,$A$1,$X$17:$X$47,8)+COUNTIFS($G$17:$G$47,$A$1,$X$17:$X$47,7)</f>
        <v>0</v>
      </c>
      <c r="Q1" s="50">
        <f t="array" ref="Q1">COUNTIFS($E$17:$E$47,$A$1,$V$17:$V$47,6)+COUNTIFS($G$17:$G$47,$A$1,$X$17:$X$47,6)</f>
        <v>0</v>
      </c>
      <c r="R1" s="50">
        <f t="array" ref="R1">COUNTIFS($E$17:$E$47,$A$1,$V$17:$V$47,4)+COUNTIFS($E$17:$E$47,$A$1,$V$17:$V$47,5)+COUNTIFS($G$17:$G$47,$A$1,$X$17:$X$47,4)+COUNTIFS($G$17:$G$47,$A$1,$X$17:$X$47,5)</f>
        <v>0</v>
      </c>
      <c r="S1" s="50">
        <f t="array" ref="S1">COUNTIFS($E$17:$E$47,$A$1,$V$17:$V$47,3)+COUNTIFS($E$17:$E$47,$A$1,$V$17:$V$47,2)+COUNTIFS($G$17:$G$47,$A$1,$X$17:$X$47,3)+COUNTIFS($G$17:$G$47,$A$1,$X$17:$X$47,2)</f>
        <v>0</v>
      </c>
      <c r="T1" s="50">
        <f t="array" ref="T1">COUNTIFS($E$17:$E$47,$A$1,$V$17:$V$47,1)+COUNTIFS($E$17:$E$47,$A$1,$V$17:$V$47,0)+COUNTIFS($G$17:$G$47,$A$1,$X$17:$X$47,1)+COUNTIFS($G$17:$G$47,$A$1,$X$17:$X$47,0)</f>
        <v>0</v>
      </c>
      <c r="V1" s="1172">
        <f t="shared" ref="V1:V7" si="1">SUMIF($E$17:$E$47,A1,$V$17:$V$47)+SUMIF($G$17:$G$47,A1,$X$17:$X$47)</f>
        <v>0</v>
      </c>
      <c r="W1" s="1172"/>
      <c r="X1" s="1172"/>
      <c r="AC1" s="493"/>
      <c r="AD1" s="493"/>
      <c r="AE1" s="493"/>
      <c r="AF1" s="493"/>
      <c r="AG1" s="493"/>
      <c r="AH1" s="493"/>
      <c r="AI1" s="493"/>
      <c r="AJ1" s="493"/>
      <c r="AK1" s="497"/>
      <c r="AL1" s="497"/>
      <c r="AM1" s="493"/>
    </row>
    <row r="2" spans="1:39" ht="12.75" hidden="1" customHeight="1" x14ac:dyDescent="0.2">
      <c r="A2" s="1099" t="str">
        <f>IF(Teilnehmer!$K$5="A2",Teilnehmer!$A$5,IF(Teilnehmer!$K$6="A2",Teilnehmer!$A$6,IF(Teilnehmer!$K$7="A2",Teilnehmer!$A$7,IF(Teilnehmer!$K$8="A2",Teilnehmer!$A$8,IF(Teilnehmer!$K$9="A2",Teilnehmer!$A$9,IF(Teilnehmer!$K$10="A2",Teilnehmer!$A$10,IF(Teilnehmer!$K$11="A2",Teilnehmer!$A$11,IF(Teilnehmer!$K$12="A2",Teilnehmer!$A$12,IF(Teilnehmer!$K$13="A2",Teilnehmer!#REF!)))))))))</f>
        <v>BSG Aktiv</v>
      </c>
      <c r="B2" s="1099"/>
      <c r="C2" s="1099"/>
      <c r="D2" s="1099"/>
      <c r="E2" s="1099"/>
      <c r="F2" s="172"/>
      <c r="G2" s="172" t="str">
        <f>IF(Teilnehmer!$K$5="A2",Teilnehmer!$I$5,IF(Teilnehmer!$K$6="A2",Teilnehmer!$I$6,IF(Teilnehmer!$K$7="A2",Teilnehmer!$I$7,IF(Teilnehmer!$K$8="A2",Teilnehmer!$I$8,IF(Teilnehmer!$K$9="A2",Teilnehmer!$I$9,IF(Teilnehmer!$K$10="A2",Teilnehmer!$I$10,IF(Teilnehmer!$K$11="A2",Teilnehmer!$I$11,IF(Teilnehmer!$K$12="A2",Teilnehmer!$I$12,IF(Teilnehmer!$K$13="A2",Teilnehmer!$I$13,"")))))))))</f>
        <v>19.30 Uhr</v>
      </c>
      <c r="H2" s="173" t="str">
        <f>IF(Teilnehmer!$K$5="A2",Teilnehmer!$H$5,IF(Teilnehmer!$K$6="A2",Teilnehmer!$H$6,IF(Teilnehmer!$K$7="A2",Teilnehmer!$H$7,IF(Teilnehmer!$K$8="A2",Teilnehmer!$H$8,IF(Teilnehmer!$K$9="A2",Teilnehmer!$H$9,IF(Teilnehmer!$K$10="A2",Teilnehmer!$H$10,IF(Teilnehmer!$K$11="A2",Teilnehmer!$H$11,IF(Teilnehmer!$K$12="A2",Teilnehmer!$H$12,IF(Teilnehmer!$K$13="A2",Teilnehmer!$H$13)))))))))</f>
        <v>Do.</v>
      </c>
      <c r="I2" s="173"/>
      <c r="J2" s="173"/>
      <c r="L2" s="31">
        <f t="shared" si="0"/>
        <v>3</v>
      </c>
      <c r="N2" s="50">
        <f t="array" ref="N2">COUNTIFS($E$17:$E$47,$A$2,$V$17:$V$47,12)+COUNTIFS($E$17:$E$47,$A$2,$V$17:$V$47,11)+COUNTIFS($G$17:$G$47,$A$2,$X$17:$X$47,12)+COUNTIFS($G$17:$G$47,$A$2,$X$17:$X$47,11)</f>
        <v>0</v>
      </c>
      <c r="O2" s="50">
        <f t="array" ref="O2">COUNTIFS($E$17:$E$47,$A$2,$V$17:$V$47,10)+COUNTIFS($E$17:$E$47,$A$2,$V$17:$V$47,9)+COUNTIFS($G$17:$G$47,$A$2,$X$17:$X$47,10)+COUNTIFS($G$17:$G$47,$A$2,$X$17:$X$47,9)</f>
        <v>0</v>
      </c>
      <c r="P2" s="50">
        <f t="array" ref="P2">COUNTIFS($E$17:$E$47,$A$2,$V$17:$V$47,8)+COUNTIFS($E$17:$E$47,$A$2,$V$17:$V$47,7)+COUNTIFS($G$17:$G$47,$A$2,$X$17:$X$47,8)+COUNTIFS($G$17:$G$47,$A$2,$X$17:$X$47,7)</f>
        <v>0</v>
      </c>
      <c r="Q2" s="50">
        <f t="array" ref="Q2">COUNTIFS($E$17:$E$47,$A$2,$V$17:$V$47,6)+COUNTIFS($G$17:$G$47,$A$2,$X$17:$X$47,6)</f>
        <v>0</v>
      </c>
      <c r="R2" s="50">
        <f t="array" ref="R2">COUNTIFS($E$17:$E$47,$A$2,$V$17:$V$47,4)+COUNTIFS($E$17:$E$47,$A$2,$V$17:$V$47,5)+COUNTIFS($G$17:$G$47,$A$2,$X$17:$X$47,4)+COUNTIFS($G$17:$G$47,$A$2,$X$17:$X$47,5)</f>
        <v>0</v>
      </c>
      <c r="S2" s="50">
        <f t="array" ref="S2">COUNTIFS($E$17:$E$47,$A$2,$V$17:$V$47,3)+COUNTIFS($E$17:$E$47,$A$2,$V$17:$V$47,2)+COUNTIFS($G$17:$G$47,$A$2,$X$17:$X$47,3)+COUNTIFS($G$17:$G$47,$A$2,$X$17:$X$47,2)</f>
        <v>0</v>
      </c>
      <c r="T2" s="50">
        <f t="array" ref="T2">COUNTIFS($E$17:$E$47,$A$2,$V$17:$V$47,1)+COUNTIFS($E$17:$E$47,$A$2,$V$17:$V$47,0)+COUNTIFS($G$17:$G$47,$A$2,$X$17:$X$47,1)+COUNTIFS($G$17:$G$47,$A$2,$X$17:$X$47,0)</f>
        <v>0</v>
      </c>
      <c r="V2" s="1172">
        <f t="shared" si="1"/>
        <v>0</v>
      </c>
      <c r="W2" s="1172"/>
      <c r="X2" s="1172"/>
      <c r="AC2" s="493"/>
      <c r="AD2" s="493"/>
      <c r="AE2" s="493"/>
      <c r="AF2" s="493"/>
      <c r="AG2" s="493"/>
      <c r="AH2" s="493"/>
      <c r="AI2" s="493"/>
      <c r="AJ2" s="493"/>
      <c r="AK2" s="497"/>
      <c r="AL2" s="497"/>
      <c r="AM2" s="493"/>
    </row>
    <row r="3" spans="1:39" ht="12.75" hidden="1" customHeight="1" x14ac:dyDescent="0.2">
      <c r="A3" s="1099" t="str">
        <f>IF(Teilnehmer!$K$5="A3",Teilnehmer!$A$5,IF(Teilnehmer!$K$6="A3",Teilnehmer!$A$6,IF(Teilnehmer!$K$7="A3",Teilnehmer!$A$7,IF(Teilnehmer!$K$8="A3",Teilnehmer!$A$8,IF(Teilnehmer!$K$9="A3",Teilnehmer!$A$9,IF(Teilnehmer!$K$10="A3",Teilnehmer!$A$10,IF(Teilnehmer!$K$11="A3",Teilnehmer!$A$11,IF(Teilnehmer!$K$12="A3",Teilnehmer!$A$12,IF(Teilnehmer!$K$13="A3",Teilnehmer!#REF!)))))))))</f>
        <v>Stadtverwaltung Aachen</v>
      </c>
      <c r="B3" s="1099"/>
      <c r="C3" s="1099"/>
      <c r="D3" s="1099"/>
      <c r="E3" s="1099"/>
      <c r="F3" s="172"/>
      <c r="G3" s="172" t="str">
        <f>IF(Teilnehmer!$K$5="A3",Teilnehmer!$I$5,IF(Teilnehmer!$K$6="A3",Teilnehmer!$I$6,IF(Teilnehmer!$K$7="A3",Teilnehmer!$I$7,IF(Teilnehmer!$K$8="A3",Teilnehmer!$I$8,IF(Teilnehmer!$K$9="A3",Teilnehmer!$I$9,IF(Teilnehmer!$K$10="A3",Teilnehmer!$I$10,IF(Teilnehmer!$K$11="A3",Teilnehmer!$I$11,IF(Teilnehmer!$K$12="A3",Teilnehmer!$I$12,IF(Teilnehmer!$K$13="A3",Teilnehmer!$I$13,"")))))))))</f>
        <v>17:30 Uhr</v>
      </c>
      <c r="H3" s="173" t="str">
        <f>IF(Teilnehmer!$K$5="A3",Teilnehmer!$H$5,IF(Teilnehmer!$K$6="A3",Teilnehmer!$H$6,IF(Teilnehmer!$K$7="A3",Teilnehmer!$H$7,IF(Teilnehmer!$K$8="A3",Teilnehmer!$H$8,IF(Teilnehmer!$K$9="A3",Teilnehmer!$H$9,IF(Teilnehmer!$K$10="A3",Teilnehmer!$H$10,IF(Teilnehmer!$K$11="A3",Teilnehmer!$H$11,IF(Teilnehmer!$K$12="A3",Teilnehmer!$H$12,IF(Teilnehmer!$K$13="A3",Teilnehmer!$H$13)))))))))</f>
        <v>Mo.</v>
      </c>
      <c r="I3" s="173"/>
      <c r="J3" s="173"/>
      <c r="L3" s="31">
        <f t="shared" si="0"/>
        <v>0</v>
      </c>
      <c r="N3" s="50">
        <f t="array" ref="N3">COUNTIFS($E$17:$E$47,$A$3,$V$17:$V$47,12)+COUNTIFS($E$17:$E$47,$A$3,$V$17:$V$47,11)+COUNTIFS($G$17:$G$47,$A$3,$X$17:$X$47,12)+COUNTIFS($G$17:$G$47,$A$3,$X$17:$X$47,11)</f>
        <v>0</v>
      </c>
      <c r="O3" s="50">
        <f t="array" ref="O3">COUNTIFS($E$17:$E$47,$A$3,$V$17:$V$47,10)+COUNTIFS($E$17:$E$47,$A$3,$V$17:$V$47,9)+COUNTIFS($G$17:$G$47,$A$3,$X$17:$X$47,10)+COUNTIFS($G$17:$G$47,$A$3,$X$17:$X$47,9)</f>
        <v>0</v>
      </c>
      <c r="P3" s="50">
        <f t="array" ref="P3">COUNTIFS($E$17:$E$47,$A$3,$V$17:$V$47,8)+COUNTIFS($E$17:$E$47,$A$3,$V$17:$V$47,7)+COUNTIFS($G$17:$G$47,$A$3,$X$17:$X$47,8)+COUNTIFS($G$17:$G$47,$A$3,$X$17:$X$47,7)</f>
        <v>0</v>
      </c>
      <c r="Q3" s="50">
        <f t="array" ref="Q3">COUNTIFS($E$17:$E$47,$A$3,$V$17:$V$47,6)+COUNTIFS($G$17:$G$47,$A$3,$X$17:$X$47,6)</f>
        <v>0</v>
      </c>
      <c r="R3" s="50">
        <f t="array" ref="R3">COUNTIFS($E$17:$E$47,$A$3,$V$17:$V$47,4)+COUNTIFS($E$17:$E$47,$A$3,$V$17:$V$47,5)+COUNTIFS($G$17:$G$47,$A$3,$X$17:$X$47,4)+COUNTIFS($G$17:$G$47,$A$3,$X$17:$X$47,5)</f>
        <v>0</v>
      </c>
      <c r="S3" s="50">
        <f t="array" ref="S3">COUNTIFS($E$17:$E$47,$A$3,$V$17:$V$47,3)+COUNTIFS($E$17:$E$47,$A$3,$V$17:$V$47,2)+COUNTIFS($G$17:$G$47,$A$3,$X$17:$X$47,3)+COUNTIFS($G$17:$G$47,$A$3,$X$17:$X$47,2)</f>
        <v>0</v>
      </c>
      <c r="T3" s="50">
        <f t="array" ref="T3">COUNTIFS($E$17:$E$47,$A$3,$V$17:$V$47,1)+COUNTIFS($E$17:$E$47,$A$3,$V$17:$V$47,0)+COUNTIFS($G$17:$G$47,$A$3,$X$17:$X$47,1)+COUNTIFS($G$17:$G$47,$A$3,$X$17:$X$47,0)</f>
        <v>0</v>
      </c>
      <c r="V3" s="1172">
        <f t="shared" si="1"/>
        <v>0</v>
      </c>
      <c r="W3" s="1172"/>
      <c r="X3" s="1172"/>
      <c r="AC3" s="493"/>
      <c r="AD3" s="493"/>
      <c r="AE3" s="493"/>
      <c r="AF3" s="493"/>
      <c r="AG3" s="493"/>
      <c r="AH3" s="493"/>
      <c r="AI3" s="493"/>
      <c r="AJ3" s="493"/>
      <c r="AK3" s="497"/>
      <c r="AL3" s="497"/>
      <c r="AM3" s="493"/>
    </row>
    <row r="4" spans="1:39" ht="12.75" hidden="1" customHeight="1" x14ac:dyDescent="0.2">
      <c r="A4" s="1099" t="str">
        <f>IF(Teilnehmer!$K$5="A4",Teilnehmer!$A$5,IF(Teilnehmer!$K$6="A4",Teilnehmer!$A$6,IF(Teilnehmer!$K$7="A4",Teilnehmer!$A$7,IF(Teilnehmer!$K$8="A4",Teilnehmer!$A$8,IF(Teilnehmer!$K$9="A4",Teilnehmer!$A$9,IF(Teilnehmer!$K$10="A4",Teilnehmer!$A$10,IF(Teilnehmer!$K$11="A4",Teilnehmer!$A$11,IF(Teilnehmer!$K$12="A4",Teilnehmer!$A$12,IF(Teilnehmer!$K$13="A4",Teilnehmer!#REF!)))))))))</f>
        <v>Finanzamt /Generali Deutschland</v>
      </c>
      <c r="B4" s="1099"/>
      <c r="C4" s="1099"/>
      <c r="D4" s="1099"/>
      <c r="E4" s="1099"/>
      <c r="F4" s="172"/>
      <c r="G4" s="172" t="str">
        <f>IF(Teilnehmer!$K$5="A4",Teilnehmer!$I$5,IF(Teilnehmer!$K$6="A4",Teilnehmer!$I$6,IF(Teilnehmer!$K$7="A4",Teilnehmer!$I$7,IF(Teilnehmer!$K$8="A4",Teilnehmer!$I$8,IF(Teilnehmer!$K$9="A4",Teilnehmer!$I$9,IF(Teilnehmer!$K$10="A4",Teilnehmer!$I$10,IF(Teilnehmer!$K$11="A4",Teilnehmer!$I$11,IF(Teilnehmer!$K$12="A4",Teilnehmer!$I$12,IF(Teilnehmer!$K$13="A4",Teilnehmer!$I$13,"")))))))))</f>
        <v>17.30 Uhr</v>
      </c>
      <c r="H4" s="173" t="str">
        <f>IF(Teilnehmer!$K$5="A4",Teilnehmer!$H$5,IF(Teilnehmer!$K$6="A4",Teilnehmer!$H$6,IF(Teilnehmer!$K$7="A4",Teilnehmer!$H$7,IF(Teilnehmer!$K$8="A4",Teilnehmer!$H$8,IF(Teilnehmer!$K$9="A4",Teilnehmer!$H$9,IF(Teilnehmer!$K$10="A4",Teilnehmer!$H$10,IF(Teilnehmer!$K$11="A4",Teilnehmer!$H$11,IF(Teilnehmer!$K$12="A4",Teilnehmer!$H$12,IF(Teilnehmer!$K$13="A4",Teilnehmer!$H$13)))))))))</f>
        <v>Do.</v>
      </c>
      <c r="I4" s="173"/>
      <c r="J4" s="173"/>
      <c r="L4" s="31">
        <f t="shared" si="0"/>
        <v>3</v>
      </c>
      <c r="N4" s="50">
        <f t="array" ref="N4">COUNTIFS($E$17:$E$47,$A$4,$V$17:$V$47,12)+COUNTIFS($E$17:$E$47,$A$4,$V$17:$V$47,11)+COUNTIFS($G$17:$G$47,$A$4,$X$17:$X$47,12)+COUNTIFS($G$17:$G$47,$A$4,$X$17:$X$47,11)</f>
        <v>0</v>
      </c>
      <c r="O4" s="50">
        <f t="array" ref="O4">COUNTIFS($E$17:$E$47,$A$4,$V$17:$V$47,10)+COUNTIFS($E$17:$E$47,$A$4,$V$17:$V$47,9)+COUNTIFS($G$17:$G$47,$A$4,$X$17:$X$47,10)+COUNTIFS($G$17:$G$47,$A$4,$X$17:$X$47,9)</f>
        <v>0</v>
      </c>
      <c r="P4" s="50">
        <f t="array" ref="P4">COUNTIFS($E$17:$E$47,$A$4,$V$17:$V$47,8)+COUNTIFS($E$17:$E$47,$A$4,$V$17:$V$47,7)+COUNTIFS($G$17:$G$47,$A$4,$X$17:$X$47,8)+COUNTIFS($G$17:$G$47,$A$4,$X$17:$X$47,7)</f>
        <v>0</v>
      </c>
      <c r="Q4" s="50">
        <f t="array" ref="Q4">COUNTIFS($E$17:$E$47,$A$4,$V$17:$V$47,6)+COUNTIFS($G$17:$G$47,$A$4,$X$17:$X$47,6)</f>
        <v>0</v>
      </c>
      <c r="R4" s="50">
        <f t="array" ref="R4">COUNTIFS($E$17:$E$47,$A$4,$V$17:$V$47,4)+COUNTIFS($E$17:$E$47,$A$4,$V$17:$V$47,5)+COUNTIFS($G$17:$G$47,$A$4,$X$17:$X$47,4)+COUNTIFS($G$17:$G$47,$A$4,$X$17:$X$47,5)</f>
        <v>0</v>
      </c>
      <c r="S4" s="50">
        <f t="array" ref="S4">COUNTIFS($E$17:$E$47,$A$4,$V$17:$V$47,3)+COUNTIFS($E$17:$E$47,$A$4,$V$17:$V$47,2)+COUNTIFS($G$17:$G$47,$A$4,$X$17:$X$47,3)+COUNTIFS($G$17:$G$47,$A$4,$X$17:$X$47,2)</f>
        <v>0</v>
      </c>
      <c r="T4" s="50">
        <f t="array" ref="T4">COUNTIFS($E$17:$E$47,$A$4,$V$17:$V$47,1)+COUNTIFS($E$17:$E$47,$A$4,$V$17:$V$47,0)+COUNTIFS($G$17:$G$47,$A$4,$X$17:$X$47,1)+COUNTIFS($G$17:$G$47,$A$4,$X$17:$X$47,0)</f>
        <v>0</v>
      </c>
      <c r="V4" s="1172">
        <f t="shared" si="1"/>
        <v>0</v>
      </c>
      <c r="W4" s="1172"/>
      <c r="X4" s="1172"/>
      <c r="AC4" s="493"/>
      <c r="AD4" s="493"/>
      <c r="AE4" s="493"/>
      <c r="AF4" s="493"/>
      <c r="AG4" s="493"/>
      <c r="AH4" s="493"/>
      <c r="AI4" s="493"/>
      <c r="AJ4" s="493"/>
      <c r="AK4" s="497"/>
      <c r="AL4" s="497"/>
      <c r="AM4" s="493"/>
    </row>
    <row r="5" spans="1:39" ht="12.75" hidden="1" customHeight="1" x14ac:dyDescent="0.2">
      <c r="A5" s="1099"/>
      <c r="B5" s="1099"/>
      <c r="C5" s="1099"/>
      <c r="D5" s="1099"/>
      <c r="E5" s="1099"/>
      <c r="F5" s="172"/>
      <c r="G5" s="172"/>
      <c r="H5" s="173"/>
      <c r="I5" s="173"/>
      <c r="J5" s="173"/>
      <c r="L5" s="31" t="str">
        <f t="shared" si="0"/>
        <v/>
      </c>
      <c r="N5" s="50">
        <f t="array" ref="N5">COUNTIFS($E$17:$E$47,$A$5,$V$17:$V$47,12)+COUNTIFS($E$17:$E$47,$A$5,$V$17:$V$47,11)+COUNTIFS($G$17:$G$47,$A$5,$X$17:$X$47,12)+COUNTIFS($G$17:$G$47,$A$5,$X$17:$X$47,11)</f>
        <v>0</v>
      </c>
      <c r="O5" s="50">
        <f t="array" ref="O5">COUNTIFS($E$17:$E$47,$A$5,$V$17:$V$47,10)+COUNTIFS($E$17:$E$47,$A$5,$V$17:$V$47,9)+COUNTIFS($G$17:$G$47,$A$5,$X$17:$X$47,10)+COUNTIFS($G$17:$G$47,$A$5,$X$17:$X$47,9)</f>
        <v>0</v>
      </c>
      <c r="P5" s="50">
        <f t="array" ref="P5">COUNTIFS($E$17:$E$47,$A$5,$V$17:$V$47,8)+COUNTIFS($E$17:$E$47,$A$5,$V$17:$V$47,7)+COUNTIFS($G$17:$G$47,$A$5,$X$17:$X$47,8)+COUNTIFS($G$17:$G$47,$A$5,$X$17:$X$47,7)</f>
        <v>0</v>
      </c>
      <c r="Q5" s="50">
        <f t="array" ref="Q5">COUNTIFS($E$17:$E$47,$A$5,$V$17:$V$47,6)+COUNTIFS($G$17:$G$47,$A$5,$X$17:$X$47,6)</f>
        <v>0</v>
      </c>
      <c r="R5" s="50">
        <f t="array" ref="R5">COUNTIFS($E$17:$E$47,$A$5,$V$17:$V$47,4)+COUNTIFS($E$17:$E$47,$A$5,$V$17:$V$47,5)+COUNTIFS($G$17:$G$47,$A$5,$X$17:$X$47,4)+COUNTIFS($G$17:$G$47,$A$5,$X$17:$X$47,5)</f>
        <v>0</v>
      </c>
      <c r="S5" s="50">
        <f t="array" ref="S5">COUNTIFS($E$17:$E$47,$A$5,$V$17:$V$47,3)+COUNTIFS($E$17:$E$47,$A$5,$V$17:$V$47,2)+COUNTIFS($G$17:$G$47,$A$5,$X$17:$X$47,3)+COUNTIFS($G$17:$G$47,$A$5,$X$17:$X$47,2)</f>
        <v>0</v>
      </c>
      <c r="T5" s="50">
        <f t="array" ref="T5">COUNTIFS($E$17:$E$47,$A$5,$V$17:$V$47,1)+COUNTIFS($E$17:$E$47,$A$5,$V$17:$V$47,0)+COUNTIFS($G$17:$G$47,$A$5,$X$17:$X$47,1)+COUNTIFS($G$17:$G$47,$A$5,$X$17:$X$47,0)</f>
        <v>0</v>
      </c>
      <c r="V5" s="1172">
        <f t="shared" si="1"/>
        <v>0</v>
      </c>
      <c r="W5" s="1172"/>
      <c r="X5" s="1172"/>
      <c r="AC5" s="493"/>
      <c r="AD5" s="493"/>
      <c r="AE5" s="493"/>
      <c r="AF5" s="493"/>
      <c r="AG5" s="493"/>
      <c r="AH5" s="493"/>
      <c r="AI5" s="493"/>
      <c r="AJ5" s="493"/>
      <c r="AK5" s="497"/>
      <c r="AL5" s="497"/>
      <c r="AM5" s="493"/>
    </row>
    <row r="6" spans="1:39" ht="12.75" hidden="1" customHeight="1" x14ac:dyDescent="0.2">
      <c r="A6" s="1099"/>
      <c r="B6" s="1099"/>
      <c r="C6" s="1099"/>
      <c r="D6" s="1099"/>
      <c r="E6" s="1099"/>
      <c r="F6" s="172"/>
      <c r="G6" s="172"/>
      <c r="H6" s="173"/>
      <c r="I6" s="173"/>
      <c r="J6" s="173"/>
      <c r="L6" s="31" t="str">
        <f t="shared" si="0"/>
        <v/>
      </c>
      <c r="N6" s="50">
        <f t="array" ref="N6">COUNTIFS($E$17:$E$47,$A$6,$V$17:$V$47,12)+COUNTIFS($E$17:$E$47,$A$6,$V$17:$V$47,11)+COUNTIFS($G$17:$G$47,$A$6,$X$17:$X$47,12)+COUNTIFS($G$17:$G$47,$A$6,$X$17:$X$47,11)</f>
        <v>0</v>
      </c>
      <c r="O6" s="50">
        <f t="array" ref="O6">COUNTIFS($E$17:$E$47,$A$6,$V$17:$V$47,10)+COUNTIFS($E$17:$E$47,$A$6,$V$17:$V$47,9)+COUNTIFS($G$17:$G$47,$A$6,$X$17:$X$47,10)+COUNTIFS($G$17:$G$47,$A$6,$X$17:$X$47,9)</f>
        <v>0</v>
      </c>
      <c r="P6" s="50">
        <f t="array" ref="P6">COUNTIFS($E$17:$E$47,$A$6,$V$17:$V$47,8)+COUNTIFS($E$17:$E$47,$A$6,$V$17:$V$47,7)+COUNTIFS($G$17:$G$47,$A$6,$X$17:$X$47,8)+COUNTIFS($G$17:$G$47,$A$6,$X$17:$X$47,7)</f>
        <v>0</v>
      </c>
      <c r="Q6" s="50">
        <f t="array" ref="Q6">COUNTIFS($E$17:$E$47,$A$6,$V$17:$V$47,6)+COUNTIFS($G$17:$G$47,$A$6,$X$17:$X$47,6)</f>
        <v>0</v>
      </c>
      <c r="R6" s="50">
        <f t="array" ref="R6">COUNTIFS($E$17:$E$47,$A$6,$V$17:$V$47,4)+COUNTIFS($E$17:$E$47,$A$6,$V$17:$V$47,5)+COUNTIFS($G$17:$G$47,$A$6,$X$17:$X$47,4)+COUNTIFS($G$17:$G$47,$A$6,$X$17:$X$47,5)</f>
        <v>0</v>
      </c>
      <c r="S6" s="50">
        <f t="array" ref="S6">COUNTIFS($E$17:$E$47,$A$6,$V$17:$V$47,3)+COUNTIFS($E$17:$E$47,$A$6,$V$17:$V$47,2)+COUNTIFS($G$17:$G$47,$A$6,$X$17:$X$47,3)+COUNTIFS($G$17:$G$47,$A$6,$X$17:$X$47,2)</f>
        <v>0</v>
      </c>
      <c r="T6" s="50">
        <f t="array" ref="T6">COUNTIFS($E$17:$E$47,$A$6,$V$17:$V$47,1)+COUNTIFS($E$17:$E$47,$A$6,$V$17:$V$47,0)+COUNTIFS($G$17:$G$47,$A$6,$X$17:$X$47,1)+COUNTIFS($G$17:$G$47,$A$6,$X$17:$X$47,0)</f>
        <v>0</v>
      </c>
      <c r="V6" s="1172">
        <f t="shared" si="1"/>
        <v>0</v>
      </c>
      <c r="W6" s="1172"/>
      <c r="X6" s="1172"/>
      <c r="AC6" s="493"/>
      <c r="AD6" s="493"/>
      <c r="AE6" s="493"/>
      <c r="AF6" s="493"/>
      <c r="AG6" s="493"/>
      <c r="AH6" s="493"/>
      <c r="AI6" s="493"/>
      <c r="AJ6" s="493"/>
      <c r="AK6" s="497"/>
      <c r="AL6" s="497"/>
      <c r="AM6" s="493"/>
    </row>
    <row r="7" spans="1:39" ht="12.75" hidden="1" customHeight="1" x14ac:dyDescent="0.2">
      <c r="A7" s="1099"/>
      <c r="B7" s="1099"/>
      <c r="C7" s="1099"/>
      <c r="D7" s="1099"/>
      <c r="E7" s="1099"/>
      <c r="F7" s="172"/>
      <c r="G7" s="172"/>
      <c r="H7" s="173"/>
      <c r="I7" s="173"/>
      <c r="J7" s="173"/>
      <c r="K7" s="238"/>
      <c r="L7" s="31" t="str">
        <f>IF(H7="Mo.",0,IF(H7="Di.",1,IF(H7="Mi.",2,IF(H7="Do.",3,IF(H7="Fr.",4,"")))))</f>
        <v/>
      </c>
      <c r="N7" s="239">
        <f t="array" ref="N7">COUNTIFS($E$17:$E$47,$A$7,$V$17:$V$47,12)+COUNTIFS($E$17:$E$47,$A$7,$V$17:$V$47,11)+COUNTIFS($G$17:$G$47,$A$7,$X$17:$X$47,12)+COUNTIFS($G$17:$G$47,$A$7,$X$17:$X$47,11)</f>
        <v>0</v>
      </c>
      <c r="O7" s="239">
        <f>COUNTIFS($E$17:$E$47,$A$7,$V$17:$V$47,10)+COUNTIFS($E$17:$E$47,$A$7,$V$17:$V$47,9)+COUNTIFS($G$17:$G$47,$A$7,$X$17:$X$47,10)+COUNTIFS($G$17:$G$47,$A$7,$X$17:$X$47,9)</f>
        <v>0</v>
      </c>
      <c r="P7" s="239">
        <f t="array" ref="P7">COUNTIFS($E$17:$E$47,$A$7,$V$17:$V$47,8)+COUNTIFS($E$17:$E$47,$A$7,$V$17:$V$47,7)+COUNTIFS($G$17:$G$47,$A$7,$X$17:$X$47,8)+COUNTIFS($G$17:$G$47,$A$7,$X$17:$X$47,7)</f>
        <v>0</v>
      </c>
      <c r="Q7" s="239">
        <f t="array" ref="Q7">COUNTIFS($E$17:$E$47,$A$7,$V$17:$V$47,6)+COUNTIFS($G$17:$G$47,$A$7,$X$17:$X$47,6)</f>
        <v>0</v>
      </c>
      <c r="R7" s="239">
        <f t="array" ref="R7">COUNTIFS($E$17:$E$47,$A$7,$V$17:$V$47,4)+COUNTIFS($E$17:$E$47,$A$7,$V$17:$V$47,5)+COUNTIFS($G$17:$G$47,$A$7,$X$17:$X$47,4)+COUNTIFS($G$17:$G$47,$A$7,$X$17:$X$47,5)</f>
        <v>0</v>
      </c>
      <c r="S7" s="239">
        <f t="array" ref="S7">COUNTIFS($E$17:$E$47,$A$7,$V$17:$V$47,3)+COUNTIFS($E$17:$E$47,$A$7,$V$17:$V$47,2)+COUNTIFS($G$17:$G$47,$A$7,$X$17:$X$47,3)+COUNTIFS($G$17:$G$47,$A$7,$X$17:$X$47,2)</f>
        <v>0</v>
      </c>
      <c r="T7" s="239">
        <f t="array" ref="T7">COUNTIFS($E$17:$E$47,$A$7,$V$17:$V$47,1)+COUNTIFS($E$17:$E$47,$A$7,$V$17:$V$47,0)+COUNTIFS($G$17:$G$47,$A$7,$X$17:$X$47,1)+COUNTIFS($G$17:$G$47,$A$7,$X$17:$X$47,0)</f>
        <v>0</v>
      </c>
      <c r="V7" s="1172">
        <f t="shared" si="1"/>
        <v>0</v>
      </c>
      <c r="W7" s="1172"/>
      <c r="X7" s="1172"/>
      <c r="AC7" s="493"/>
      <c r="AD7" s="493"/>
      <c r="AE7" s="493"/>
      <c r="AF7" s="493"/>
      <c r="AG7" s="493"/>
      <c r="AH7" s="493"/>
      <c r="AI7" s="493"/>
      <c r="AJ7" s="493"/>
      <c r="AK7" s="497"/>
      <c r="AL7" s="497"/>
      <c r="AM7" s="493"/>
    </row>
    <row r="8" spans="1:39" ht="12.75" hidden="1" customHeight="1" x14ac:dyDescent="0.2">
      <c r="A8" s="1099"/>
      <c r="B8" s="1099"/>
      <c r="C8" s="1099"/>
      <c r="D8" s="1099"/>
      <c r="E8" s="1099"/>
      <c r="F8" s="172"/>
      <c r="G8" s="172"/>
      <c r="H8" s="173"/>
      <c r="I8" s="173"/>
      <c r="J8" s="173"/>
      <c r="L8" s="31" t="str">
        <f t="shared" ref="L8:L10" si="2">IF(H8="Mo.",0,IF(H8="Di.",1,IF(H8="Mi.",2,IF(H8="Do.",3,IF(H8="Fr.",4,"")))))</f>
        <v/>
      </c>
      <c r="T8" s="50"/>
      <c r="AC8" s="493"/>
      <c r="AD8" s="493"/>
      <c r="AE8" s="493"/>
      <c r="AF8" s="493"/>
      <c r="AG8" s="493"/>
      <c r="AH8" s="493"/>
      <c r="AI8" s="493"/>
      <c r="AJ8" s="493"/>
      <c r="AK8" s="497"/>
      <c r="AL8" s="497"/>
      <c r="AM8" s="493"/>
    </row>
    <row r="9" spans="1:39" ht="12.75" hidden="1" customHeight="1" x14ac:dyDescent="0.2">
      <c r="A9" s="1099"/>
      <c r="B9" s="1099"/>
      <c r="C9" s="1099"/>
      <c r="D9" s="1099"/>
      <c r="E9" s="1099"/>
      <c r="F9" s="172"/>
      <c r="G9" s="172"/>
      <c r="H9" s="173"/>
      <c r="I9" s="173"/>
      <c r="J9" s="173"/>
      <c r="L9" s="31" t="str">
        <f t="shared" si="2"/>
        <v/>
      </c>
      <c r="T9" s="50"/>
      <c r="AC9" s="493"/>
      <c r="AD9" s="493"/>
      <c r="AE9" s="493"/>
      <c r="AF9" s="493"/>
      <c r="AG9" s="493"/>
      <c r="AH9" s="493"/>
      <c r="AI9" s="493"/>
      <c r="AJ9" s="493"/>
      <c r="AK9" s="497"/>
      <c r="AL9" s="497"/>
      <c r="AM9" s="493"/>
    </row>
    <row r="10" spans="1:39" ht="12.75" hidden="1" customHeight="1" x14ac:dyDescent="0.2">
      <c r="A10" s="1099"/>
      <c r="B10" s="1099"/>
      <c r="C10" s="1099"/>
      <c r="D10" s="1099"/>
      <c r="E10" s="1099"/>
      <c r="F10" s="172"/>
      <c r="G10" s="172"/>
      <c r="H10" s="173"/>
      <c r="I10" s="173"/>
      <c r="J10" s="173"/>
      <c r="L10" s="31" t="str">
        <f t="shared" si="2"/>
        <v/>
      </c>
      <c r="T10" s="50"/>
      <c r="AC10" s="493"/>
      <c r="AD10" s="493"/>
      <c r="AE10" s="493"/>
      <c r="AF10" s="493"/>
      <c r="AG10" s="493"/>
      <c r="AH10" s="493"/>
      <c r="AI10" s="493"/>
      <c r="AJ10" s="493"/>
      <c r="AK10" s="497"/>
      <c r="AL10" s="497"/>
      <c r="AM10" s="493"/>
    </row>
    <row r="11" spans="1:39" ht="18.75" x14ac:dyDescent="0.3">
      <c r="A11" s="1144" t="s">
        <v>10</v>
      </c>
      <c r="B11" s="1145"/>
      <c r="C11" s="1145"/>
      <c r="D11" s="1145"/>
      <c r="E11" s="1145"/>
      <c r="F11" s="1145"/>
      <c r="G11" s="1145"/>
      <c r="H11" s="1145"/>
      <c r="I11" s="1145"/>
      <c r="J11" s="1146"/>
      <c r="N11" s="50" t="s">
        <v>197</v>
      </c>
      <c r="O11" s="50" t="s">
        <v>198</v>
      </c>
      <c r="P11" s="50" t="s">
        <v>199</v>
      </c>
      <c r="Q11" s="50" t="s">
        <v>200</v>
      </c>
      <c r="R11" s="50" t="s">
        <v>201</v>
      </c>
      <c r="S11" s="50" t="s">
        <v>202</v>
      </c>
      <c r="T11" s="50" t="s">
        <v>203</v>
      </c>
      <c r="AC11" s="1173" t="s">
        <v>578</v>
      </c>
      <c r="AD11" s="1174"/>
      <c r="AE11" s="1174"/>
      <c r="AF11" s="1174"/>
      <c r="AG11" s="1174"/>
      <c r="AH11" s="1174"/>
      <c r="AI11" s="1174"/>
      <c r="AJ11" s="1174"/>
      <c r="AK11" s="1174"/>
      <c r="AL11" s="1174"/>
      <c r="AM11" s="1175"/>
    </row>
    <row r="12" spans="1:39" ht="14.25" x14ac:dyDescent="0.2">
      <c r="A12" s="1152" t="s">
        <v>11</v>
      </c>
      <c r="B12" s="1153"/>
      <c r="C12" s="1153"/>
      <c r="D12" s="1153"/>
      <c r="E12" s="1153"/>
      <c r="F12" s="1153"/>
      <c r="G12" s="1153"/>
      <c r="H12" s="1153"/>
      <c r="I12" s="1153"/>
      <c r="J12" s="1154"/>
      <c r="AC12" s="1176" t="s">
        <v>209</v>
      </c>
      <c r="AD12" s="749" t="s">
        <v>210</v>
      </c>
      <c r="AE12" s="750" t="s">
        <v>211</v>
      </c>
      <c r="AF12" s="750" t="s">
        <v>212</v>
      </c>
      <c r="AG12" s="1178" t="s">
        <v>213</v>
      </c>
      <c r="AH12" s="750" t="s">
        <v>214</v>
      </c>
      <c r="AI12" s="750" t="s">
        <v>215</v>
      </c>
      <c r="AJ12" s="766" t="s">
        <v>216</v>
      </c>
      <c r="AK12" s="1180" t="s">
        <v>217</v>
      </c>
      <c r="AL12" s="1183" t="s">
        <v>139</v>
      </c>
      <c r="AM12" s="1186" t="s">
        <v>138</v>
      </c>
    </row>
    <row r="13" spans="1:39" ht="14.25" x14ac:dyDescent="0.2">
      <c r="A13" s="1149" t="s">
        <v>12</v>
      </c>
      <c r="B13" s="1150"/>
      <c r="C13" s="1150"/>
      <c r="D13" s="1150"/>
      <c r="E13" s="1150"/>
      <c r="F13" s="1150"/>
      <c r="G13" s="1150"/>
      <c r="H13" s="1150"/>
      <c r="I13" s="1150"/>
      <c r="J13" s="1151"/>
      <c r="AC13" s="1177"/>
      <c r="AD13" s="751" t="s">
        <v>218</v>
      </c>
      <c r="AE13" s="752" t="s">
        <v>219</v>
      </c>
      <c r="AF13" s="752" t="s">
        <v>220</v>
      </c>
      <c r="AG13" s="1179"/>
      <c r="AH13" s="752" t="s">
        <v>221</v>
      </c>
      <c r="AI13" s="752" t="s">
        <v>222</v>
      </c>
      <c r="AJ13" s="778" t="s">
        <v>223</v>
      </c>
      <c r="AK13" s="1181"/>
      <c r="AL13" s="1184"/>
      <c r="AM13" s="1187"/>
    </row>
    <row r="14" spans="1:39" ht="15.75" customHeight="1" x14ac:dyDescent="0.25">
      <c r="A14" s="1139" t="s">
        <v>579</v>
      </c>
      <c r="B14" s="1140"/>
      <c r="C14" s="1140"/>
      <c r="D14" s="1140"/>
      <c r="E14" s="1140"/>
      <c r="F14" s="1140"/>
      <c r="G14" s="1140"/>
      <c r="H14" s="1140"/>
      <c r="I14" s="1140"/>
      <c r="J14" s="1141"/>
      <c r="AC14" s="747" t="s">
        <v>139</v>
      </c>
      <c r="AD14" s="748" t="s">
        <v>224</v>
      </c>
      <c r="AE14" s="748" t="s">
        <v>225</v>
      </c>
      <c r="AF14" s="748" t="s">
        <v>226</v>
      </c>
      <c r="AG14" s="748" t="s">
        <v>227</v>
      </c>
      <c r="AH14" s="748" t="s">
        <v>228</v>
      </c>
      <c r="AI14" s="748" t="s">
        <v>229</v>
      </c>
      <c r="AJ14" s="761" t="s">
        <v>230</v>
      </c>
      <c r="AK14" s="1182"/>
      <c r="AL14" s="1185"/>
      <c r="AM14" s="1188"/>
    </row>
    <row r="15" spans="1:39" x14ac:dyDescent="0.2">
      <c r="A15" s="143" t="s">
        <v>0</v>
      </c>
      <c r="B15" s="180" t="s">
        <v>1</v>
      </c>
      <c r="C15" s="180" t="s">
        <v>2</v>
      </c>
      <c r="D15" s="180" t="s">
        <v>3</v>
      </c>
      <c r="E15" s="180" t="s">
        <v>4</v>
      </c>
      <c r="F15" s="144"/>
      <c r="G15" s="180" t="s">
        <v>5</v>
      </c>
      <c r="H15" s="1142" t="s">
        <v>6</v>
      </c>
      <c r="I15" s="1142"/>
      <c r="J15" s="1143"/>
      <c r="P15" s="70"/>
      <c r="Q15" s="71"/>
      <c r="R15" s="1169"/>
      <c r="S15" s="1169"/>
      <c r="AC15" s="492" t="str">
        <f>Tabelle2024!A5</f>
        <v>BSG Aktiv</v>
      </c>
      <c r="AD15" s="492">
        <f>Tabelle2024!B5</f>
        <v>0</v>
      </c>
      <c r="AE15" s="743">
        <f>Tabelle2024!C5</f>
        <v>0</v>
      </c>
      <c r="AF15" s="743">
        <f>Tabelle2024!D5</f>
        <v>0</v>
      </c>
      <c r="AG15" s="743">
        <f>Tabelle2024!E5</f>
        <v>0</v>
      </c>
      <c r="AH15" s="743">
        <f>Tabelle2024!F5</f>
        <v>0</v>
      </c>
      <c r="AI15" s="743">
        <f>Tabelle2024!G5</f>
        <v>0</v>
      </c>
      <c r="AJ15" s="779">
        <f>Tabelle2024!H5</f>
        <v>0</v>
      </c>
      <c r="AK15" s="775">
        <f>Tabelle2024!I5</f>
        <v>0</v>
      </c>
      <c r="AL15" s="743">
        <f>Tabelle2024!J5</f>
        <v>0</v>
      </c>
      <c r="AM15" s="746">
        <f>Tabelle2024!K5</f>
        <v>0</v>
      </c>
    </row>
    <row r="16" spans="1:39" ht="17.100000000000001" customHeight="1" x14ac:dyDescent="0.2">
      <c r="A16" s="1155">
        <f>K19</f>
        <v>23</v>
      </c>
      <c r="B16" s="1156"/>
      <c r="C16" s="1156"/>
      <c r="D16" s="1156"/>
      <c r="E16" s="1156"/>
      <c r="F16" s="1157" t="str">
        <f>CONCATENATE("         von  ",TEXT(L17,"TT.MMM.JJJJ")," - ",TEXT(L16,"TT.MMM.JJJJ"))</f>
        <v xml:space="preserve">         von  03.Jun.2024 - 07.Jun.2024</v>
      </c>
      <c r="G16" s="1157"/>
      <c r="H16" s="1157"/>
      <c r="I16" s="1157"/>
      <c r="J16" s="1158"/>
      <c r="K16" s="585"/>
      <c r="L16" s="1170">
        <f>L17+4</f>
        <v>45450</v>
      </c>
      <c r="M16" s="1170"/>
      <c r="N16" s="586" t="s">
        <v>204</v>
      </c>
      <c r="O16" s="586" t="s">
        <v>205</v>
      </c>
      <c r="P16" s="587" t="s">
        <v>206</v>
      </c>
      <c r="Q16" s="71" t="s">
        <v>207</v>
      </c>
      <c r="R16" s="1169" t="s">
        <v>208</v>
      </c>
      <c r="S16" s="1169"/>
      <c r="V16" s="164"/>
      <c r="W16" s="191"/>
      <c r="AC16" s="492" t="str">
        <f>Tabelle2024!A6</f>
        <v>Finanzamt /Generali Deutschland</v>
      </c>
      <c r="AD16" s="492">
        <f>Tabelle2024!B6</f>
        <v>0</v>
      </c>
      <c r="AE16" s="492">
        <f>Tabelle2024!C6</f>
        <v>0</v>
      </c>
      <c r="AF16" s="492">
        <f>Tabelle2024!D6</f>
        <v>0</v>
      </c>
      <c r="AG16" s="492">
        <f>Tabelle2024!E6</f>
        <v>0</v>
      </c>
      <c r="AH16" s="492">
        <f>Tabelle2024!F6</f>
        <v>0</v>
      </c>
      <c r="AI16" s="492">
        <f>Tabelle2024!G6</f>
        <v>0</v>
      </c>
      <c r="AJ16" s="780">
        <f>Tabelle2024!H6</f>
        <v>0</v>
      </c>
      <c r="AK16" s="776">
        <f>Tabelle2024!I6</f>
        <v>0</v>
      </c>
      <c r="AL16" s="492">
        <f>Tabelle2024!J6</f>
        <v>0</v>
      </c>
      <c r="AM16" s="491">
        <f>Tabelle2024!K6</f>
        <v>0</v>
      </c>
    </row>
    <row r="17" spans="1:39" ht="18" customHeight="1" x14ac:dyDescent="0.2">
      <c r="A17" s="255">
        <v>1</v>
      </c>
      <c r="B17" s="256">
        <f>IF(C17&lt;&gt;"",C17,"")</f>
        <v>45448</v>
      </c>
      <c r="C17" s="257">
        <f>IF(E17="Spielfrei","",IF(G17="Spielfrei","",IF(E17=$A$1,$L$17+$L$1,IF(E17=$A$2,$L$17+$L$2,IF(E17=$A$3,$L$17+$L$3,IF(E17=$A$4,$L$17+$L$4,IF(E17=$A$5,$L$17+$L$5,IF(E17=$A$6,$L$17+$L$6,IF(E17=$A$2,$L$17+$L$2,IF(E17=$A$8,$L$17+$L$8,IF(E17=$A$9,$L$17+$L$9,IF(E17=$A$10,$L$17+$L$10,""))))))))))))</f>
        <v>45448</v>
      </c>
      <c r="D17" s="258" t="str">
        <f>IF(G17="Spielfrei","",IF(E17="Spielfrei","",IF(E17=$A$1,$G$1,IF(E17=$A$2,$G$2,IF(E17=$A$3,$G$3,IF(E17=$A$4,$G$4,IF(E17=$A$5,$G$5,IF(E17=$A$6,$G$6,IF(E17=$A$2,$G$2,IF(E17=$A$8,$G$8,IF(E17=$A$9,$G$9,IF(E17=$A$10,$G$10,""))))))))))))</f>
        <v>19.00 Uhr</v>
      </c>
      <c r="E17" s="259" t="str">
        <f>$A$1</f>
        <v>Boendgen - Baustoffe</v>
      </c>
      <c r="F17" s="260" t="s">
        <v>7</v>
      </c>
      <c r="G17" s="259" t="str">
        <f>$A$4</f>
        <v>Finanzamt /Generali Deutschland</v>
      </c>
      <c r="H17" s="261"/>
      <c r="I17" s="262" t="str">
        <f t="shared" ref="I17:I18" si="3">IF(H17&gt;0,"-",IF(J17&gt;0,"-",""))</f>
        <v/>
      </c>
      <c r="J17" s="263"/>
      <c r="K17" s="595">
        <f>WEEKNUM(L17)</f>
        <v>23</v>
      </c>
      <c r="L17" s="1138">
        <v>45446</v>
      </c>
      <c r="M17" s="1138"/>
      <c r="N17" s="169">
        <f>IF(H17=12,6,IF(H17=11,6,IF(H17=10,5,IF(H17=9,5,IF(H17=8,4,IF(H17=7,4,IF(H17=6,3,0)))))))</f>
        <v>0</v>
      </c>
      <c r="O17" s="169">
        <f>IF(J17=0,0,IF(J17=1,0,IF(J17=2,1,IF(J17=3,1,IF(J17=4,2,IF(J17=5,2,IF(J17=6,3,0)))))))</f>
        <v>0</v>
      </c>
      <c r="P17" s="170">
        <f>IF(J17=12,6,IF(J17=11,6,IF(J17=10,5,IF(J17=9,5,IF(J17=8,4,IF(J17=7,4,0))))))</f>
        <v>0</v>
      </c>
      <c r="Q17" s="171">
        <f>IF(H17=0,0,IF(H17=1,0,IF(H17=2,1,IF(H17=3,1,IF(H17=4,2,IF(H17=5,2,0))))))</f>
        <v>0</v>
      </c>
      <c r="R17" s="169">
        <f>N17+Q17</f>
        <v>0</v>
      </c>
      <c r="S17" s="169">
        <f>O17+P17</f>
        <v>0</v>
      </c>
      <c r="V17" s="164" t="str">
        <f t="shared" ref="V17:V19" si="4">IF(H17&gt;0,H17,IF(J17&gt;0,H17,""))</f>
        <v/>
      </c>
      <c r="W17" s="174" t="str">
        <f t="shared" ref="W17:W19" si="5">I17</f>
        <v/>
      </c>
      <c r="X17" s="732" t="str">
        <f t="shared" ref="X17:X19" si="6">IF(H17&gt;0,J17,IF(J17&gt;0,J17,""))</f>
        <v/>
      </c>
      <c r="AC17" s="492" t="str">
        <f>Tabelle2024!A7</f>
        <v>Boendgen - Baustoffe</v>
      </c>
      <c r="AD17" s="492">
        <f>Tabelle2024!B7</f>
        <v>0</v>
      </c>
      <c r="AE17" s="492">
        <f>Tabelle2024!C7</f>
        <v>0</v>
      </c>
      <c r="AF17" s="492">
        <f>Tabelle2024!D7</f>
        <v>0</v>
      </c>
      <c r="AG17" s="492">
        <f>Tabelle2024!E7</f>
        <v>0</v>
      </c>
      <c r="AH17" s="492">
        <f>Tabelle2024!F7</f>
        <v>0</v>
      </c>
      <c r="AI17" s="492">
        <f>Tabelle2024!G7</f>
        <v>0</v>
      </c>
      <c r="AJ17" s="780">
        <f>Tabelle2024!H7</f>
        <v>0</v>
      </c>
      <c r="AK17" s="776">
        <f>Tabelle2024!I7</f>
        <v>0</v>
      </c>
      <c r="AL17" s="492">
        <f>Tabelle2024!J7</f>
        <v>0</v>
      </c>
      <c r="AM17" s="491">
        <f>Tabelle2024!K7</f>
        <v>0</v>
      </c>
    </row>
    <row r="18" spans="1:39" ht="18" customHeight="1" x14ac:dyDescent="0.2">
      <c r="A18" s="228">
        <v>2</v>
      </c>
      <c r="B18" s="229">
        <f>IF(C18&lt;&gt;"",C18,"")</f>
        <v>45449</v>
      </c>
      <c r="C18" s="230">
        <f>IF(E18="Spielfrei","",IF(G18="Spielfrei","",IF(E18=$A$1,$L$17+$L$1,IF(E18=$A$2,$L$17+$L$2,IF(E18=$A$3,$L$17+$L$3,IF(E18=$A$4,$L$17+$L$4,IF(E18=$A$5,$L$17+$L$5,IF(E18=$A$6,$L$17+$L$6,IF(E18=$A$2,$L$17+$L$2,IF(E18=$A$8,$L$17+$L$8,IF(E18=$A$9,$L$17+$L$9,IF(E18=$A$10,$L$17+$L$10,""))))))))))))</f>
        <v>45449</v>
      </c>
      <c r="D18" s="231" t="str">
        <f>IF(G18="Spielfrei","",IF(E18="Spielfrei","",IF(E18=$A$1,$G$1,IF(E18=$A$2,$G$2,IF(E18=$A$3,$G$3,IF(E18=$A$4,$G$4,IF(E18=$A$5,$G$5,IF(E18=$A$6,$G$6,IF(E18=$A$2,$G$2,IF(E18=$A$8,$G$8,IF(E18=$A$9,$G$9,IF(E18=$A$10,$G$10,""))))))))))))</f>
        <v>19.30 Uhr</v>
      </c>
      <c r="E18" s="232" t="str">
        <f>$A$2</f>
        <v>BSG Aktiv</v>
      </c>
      <c r="F18" s="215" t="s">
        <v>7</v>
      </c>
      <c r="G18" s="232" t="str">
        <f>$A$3</f>
        <v>Stadtverwaltung Aachen</v>
      </c>
      <c r="H18" s="216"/>
      <c r="I18" s="217" t="str">
        <f t="shared" si="3"/>
        <v/>
      </c>
      <c r="J18" s="218"/>
      <c r="K18" s="585"/>
      <c r="L18" s="1138"/>
      <c r="M18" s="1138"/>
      <c r="N18" s="169">
        <f t="shared" ref="N18:N19" si="7">IF(H18=12,6,IF(H18=11,6,IF(H18=10,5,IF(H18=9,5,IF(H18=8,4,IF(H18=7,4,IF(H18=6,3,0)))))))</f>
        <v>0</v>
      </c>
      <c r="O18" s="169">
        <f t="shared" ref="O18:O19" si="8">IF(J18=0,0,IF(J18=1,0,IF(J18=2,1,IF(J18=3,1,IF(J18=4,2,IF(J18=5,2,IF(J18=6,3,0)))))))</f>
        <v>0</v>
      </c>
      <c r="P18" s="170">
        <f t="shared" ref="P18:P19" si="9">IF(J18=12,6,IF(J18=11,6,IF(J18=10,5,IF(J18=9,5,IF(J18=8,4,IF(J18=7,4,0))))))</f>
        <v>0</v>
      </c>
      <c r="Q18" s="171">
        <f t="shared" ref="Q18:Q19" si="10">IF(H18=0,0,IF(H18=1,0,IF(H18=2,1,IF(H18=3,1,IF(H18=4,2,IF(H18=5,2,0))))))</f>
        <v>0</v>
      </c>
      <c r="R18" s="169">
        <f t="shared" ref="R18:R19" si="11">N18+Q18</f>
        <v>0</v>
      </c>
      <c r="S18" s="169">
        <f t="shared" ref="S18:S19" si="12">O18+P18</f>
        <v>0</v>
      </c>
      <c r="V18" s="164" t="str">
        <f t="shared" si="4"/>
        <v/>
      </c>
      <c r="W18" s="174" t="str">
        <f t="shared" si="5"/>
        <v/>
      </c>
      <c r="X18" s="732" t="str">
        <f t="shared" si="6"/>
        <v/>
      </c>
      <c r="AC18" s="853" t="str">
        <f>Tabelle2024!A8</f>
        <v>Stadtverwaltung Aachen</v>
      </c>
      <c r="AD18" s="853">
        <f>Tabelle2024!B8</f>
        <v>0</v>
      </c>
      <c r="AE18" s="853">
        <f>Tabelle2024!C8</f>
        <v>0</v>
      </c>
      <c r="AF18" s="853">
        <f>Tabelle2024!D8</f>
        <v>0</v>
      </c>
      <c r="AG18" s="853">
        <f>Tabelle2024!E8</f>
        <v>0</v>
      </c>
      <c r="AH18" s="853">
        <f>Tabelle2024!F8</f>
        <v>0</v>
      </c>
      <c r="AI18" s="853">
        <f>Tabelle2024!G8</f>
        <v>0</v>
      </c>
      <c r="AJ18" s="854">
        <f>Tabelle2024!H8</f>
        <v>0</v>
      </c>
      <c r="AK18" s="855">
        <f>Tabelle2024!I8</f>
        <v>0</v>
      </c>
      <c r="AL18" s="853">
        <f>Tabelle2024!J8</f>
        <v>0</v>
      </c>
      <c r="AM18" s="856">
        <f>Tabelle2024!K8</f>
        <v>0</v>
      </c>
    </row>
    <row r="19" spans="1:39" ht="15" customHeight="1" x14ac:dyDescent="0.2">
      <c r="A19" s="1124"/>
      <c r="B19" s="1125"/>
      <c r="C19" s="1125"/>
      <c r="D19" s="1125"/>
      <c r="E19" s="1125"/>
      <c r="F19" s="1125"/>
      <c r="G19" s="1125"/>
      <c r="H19" s="1125"/>
      <c r="I19" s="1125"/>
      <c r="J19" s="1126"/>
      <c r="K19" s="596">
        <f>WEEKNUM(L17)</f>
        <v>23</v>
      </c>
      <c r="L19" s="1138"/>
      <c r="M19" s="1138"/>
      <c r="N19" s="169">
        <f t="shared" si="7"/>
        <v>0</v>
      </c>
      <c r="O19" s="169">
        <f t="shared" si="8"/>
        <v>0</v>
      </c>
      <c r="P19" s="170">
        <f t="shared" si="9"/>
        <v>0</v>
      </c>
      <c r="Q19" s="171">
        <f t="shared" si="10"/>
        <v>0</v>
      </c>
      <c r="R19" s="169">
        <f t="shared" si="11"/>
        <v>0</v>
      </c>
      <c r="S19" s="169">
        <f t="shared" si="12"/>
        <v>0</v>
      </c>
      <c r="V19" s="164" t="str">
        <f t="shared" si="4"/>
        <v/>
      </c>
      <c r="W19" s="174">
        <f t="shared" si="5"/>
        <v>0</v>
      </c>
      <c r="X19" s="732" t="str">
        <f t="shared" si="6"/>
        <v/>
      </c>
      <c r="AC19" s="542"/>
      <c r="AD19" s="542"/>
      <c r="AE19" s="542"/>
      <c r="AF19" s="542"/>
      <c r="AG19" s="542"/>
      <c r="AH19" s="542"/>
      <c r="AI19" s="542"/>
      <c r="AJ19" s="542"/>
      <c r="AK19" s="849"/>
      <c r="AL19" s="849"/>
      <c r="AM19" s="542"/>
    </row>
    <row r="20" spans="1:39" ht="15" customHeight="1" x14ac:dyDescent="0.2">
      <c r="A20" s="1159"/>
      <c r="B20" s="1160"/>
      <c r="C20" s="1160"/>
      <c r="D20" s="1160"/>
      <c r="E20" s="1160"/>
      <c r="F20" s="1160"/>
      <c r="G20" s="1160"/>
      <c r="H20" s="1160"/>
      <c r="I20" s="1160"/>
      <c r="J20" s="1161"/>
      <c r="L20" s="175"/>
      <c r="M20" s="175"/>
      <c r="N20" s="169"/>
      <c r="O20" s="169"/>
      <c r="P20" s="170"/>
      <c r="Q20" s="171"/>
      <c r="R20" s="169"/>
      <c r="S20" s="169"/>
      <c r="V20" s="164"/>
      <c r="W20" s="174"/>
      <c r="AC20" s="542"/>
      <c r="AD20" s="542"/>
      <c r="AE20" s="542"/>
      <c r="AF20" s="542"/>
      <c r="AG20" s="542"/>
      <c r="AH20" s="542"/>
      <c r="AI20" s="542"/>
      <c r="AJ20" s="542"/>
      <c r="AK20" s="588"/>
      <c r="AL20" s="588"/>
      <c r="AM20" s="542"/>
    </row>
    <row r="21" spans="1:39" ht="15" customHeight="1" x14ac:dyDescent="0.2">
      <c r="A21" s="1121">
        <f>K24</f>
        <v>24</v>
      </c>
      <c r="B21" s="1122"/>
      <c r="C21" s="1122"/>
      <c r="D21" s="1122"/>
      <c r="E21" s="1122"/>
      <c r="F21" s="1103" t="str">
        <f>CONCATENATE("         von  ",TEXT(L22,"TT.MMM.JJJJ")," - ",TEXT(L21,"TT.MMM.JJJJ"))</f>
        <v xml:space="preserve">         von  10.Jun.2024 - 14.Jun.2024</v>
      </c>
      <c r="G21" s="1103"/>
      <c r="H21" s="1103"/>
      <c r="I21" s="1103"/>
      <c r="J21" s="1104"/>
      <c r="K21" s="191"/>
      <c r="L21" s="1170">
        <f>L22+4</f>
        <v>45457</v>
      </c>
      <c r="M21" s="1170"/>
      <c r="N21" s="50" t="s">
        <v>204</v>
      </c>
      <c r="O21" s="50" t="s">
        <v>205</v>
      </c>
      <c r="P21" s="70" t="s">
        <v>206</v>
      </c>
      <c r="Q21" s="71" t="s">
        <v>207</v>
      </c>
      <c r="R21" s="1169" t="s">
        <v>208</v>
      </c>
      <c r="S21" s="1169"/>
      <c r="AC21" s="542"/>
      <c r="AD21" s="542"/>
      <c r="AE21" s="542"/>
      <c r="AF21" s="542"/>
      <c r="AG21" s="542"/>
      <c r="AH21" s="542"/>
      <c r="AI21" s="542"/>
      <c r="AJ21" s="542"/>
      <c r="AK21" s="588"/>
      <c r="AL21" s="588"/>
      <c r="AM21" s="542"/>
    </row>
    <row r="22" spans="1:39" ht="18" customHeight="1" x14ac:dyDescent="0.2">
      <c r="A22" s="255">
        <v>3</v>
      </c>
      <c r="B22" s="256">
        <f>IF(C22&lt;&gt;"",C22,"")</f>
        <v>45455</v>
      </c>
      <c r="C22" s="257">
        <f>IF(E22="Spielfrei","",IF(G22="Spielfrei","",IF(E22=$A$1,$L$22+$L$1,IF(E22=$A$2,$L$22+$L$2,IF(E22=$A$3,$L$22+$L$3,IF(E22=$A$4,$L$22+$L$4,IF(E22=$A$5,$L$22+$L$5,IF(E22=$A$6,$L$22+$L$6,IF(E22=$A$2,$L$22+$L$2,IF(E22=$A$8,$L$22+$L$8,IF(E22=$A$9,$L$22+$L$9,IF(E22=$A$10,$L$22+$L$10,""))))))))))))</f>
        <v>45455</v>
      </c>
      <c r="D22" s="258" t="str">
        <f>IF(G22="Spielfrei","",IF(E22="Spielfrei","",IF(E22=$A$1,$G$1,IF(E22=$A$2,$G$2,IF(E22=$A$3,$G$3,IF(E22=$A$4,$G$4,IF(E22=$A$5,$G$5,IF(E22=$A$6,$G$6,IF(E22=$A$2,$G$2,IF(E22=$A$8,$G$8,IF(E22=$A$9,$G$9,IF(E22=$A$10,$G$10,""))))))))))))</f>
        <v>19.00 Uhr</v>
      </c>
      <c r="E22" s="259" t="str">
        <f>$A$1</f>
        <v>Boendgen - Baustoffe</v>
      </c>
      <c r="F22" s="260" t="s">
        <v>7</v>
      </c>
      <c r="G22" s="259" t="str">
        <f>$A$2</f>
        <v>BSG Aktiv</v>
      </c>
      <c r="H22" s="261"/>
      <c r="I22" s="262" t="str">
        <f t="shared" ref="I22:I27" si="13">IF(H22&gt;0,"-",IF(J22&gt;0,"-",""))</f>
        <v/>
      </c>
      <c r="J22" s="263"/>
      <c r="K22" s="595">
        <f t="shared" ref="K22" si="14">WEEKNUM(L22)</f>
        <v>24</v>
      </c>
      <c r="L22" s="1138">
        <v>45453</v>
      </c>
      <c r="M22" s="1138"/>
      <c r="N22" s="169">
        <f>IF(H22=12,6,IF(H22=11,6,IF(H22=10,5,IF(H22=9,5,IF(H22=8,4,IF(H22=7,4,IF(H22=6,3,0)))))))</f>
        <v>0</v>
      </c>
      <c r="O22" s="169">
        <f>IF(J22=0,0,IF(J22=1,0,IF(J22=2,1,IF(J22=3,1,IF(J22=4,2,IF(J22=5,2,IF(J22=6,3,0)))))))</f>
        <v>0</v>
      </c>
      <c r="P22" s="170">
        <f>IF(J22=12,6,IF(J22=11,6,IF(J22=10,5,IF(J22=9,5,IF(J22=8,4,IF(J22=7,4,0))))))</f>
        <v>0</v>
      </c>
      <c r="Q22" s="171">
        <f>IF(H22=0,0,IF(H22=1,0,IF(H22=2,1,IF(H22=3,1,IF(H22=4,2,IF(H22=5,2,0))))))</f>
        <v>0</v>
      </c>
      <c r="R22" s="169">
        <f>N22+Q22</f>
        <v>0</v>
      </c>
      <c r="S22" s="169">
        <f>O22+P22</f>
        <v>0</v>
      </c>
      <c r="V22" s="164" t="str">
        <f>IF(H22&gt;0,H22,IF(J22&gt;0,H22,""))</f>
        <v/>
      </c>
      <c r="W22" s="174" t="str">
        <f>I22</f>
        <v/>
      </c>
      <c r="X22" s="78" t="str">
        <f>IF(H22&gt;0,J22,IF(J22&gt;0,J22,""))</f>
        <v/>
      </c>
    </row>
    <row r="23" spans="1:39" ht="18" customHeight="1" x14ac:dyDescent="0.2">
      <c r="A23" s="228">
        <v>4</v>
      </c>
      <c r="B23" s="229">
        <f>IF(C23&lt;&gt;"",C23,"")</f>
        <v>45456</v>
      </c>
      <c r="C23" s="257">
        <f>IF(E23="Spielfrei","",IF(G23="Spielfrei","",IF(E23=$A$1,$L$22+$L$1,IF(E23=$A$2,$L$22+$L$2,IF(E23=$A$3,$L$22+$L$3,IF(E23=$A$4,$L$22+$L$4,IF(E23=$A$5,$L$22+$L$5,IF(E23=$A$6,$L$22+$L$6,IF(E23=$A$2,$L$22+$L$2,IF(E23=$A$8,$L$22+$L$8,IF(E23=$A$9,$L$22+$L$9,IF(E23=$A$10,$L$22+$L$10,""))))))))))))</f>
        <v>45456</v>
      </c>
      <c r="D23" s="231" t="str">
        <f>IF(G23="Spielfrei","",IF(E23="Spielfrei","",IF(E23=$A$1,$G$1,IF(E23=$A$2,$G$2,IF(E23=$A$3,$G$3,IF(E23=$A$4,$G$4,IF(E23=$A$5,$G$5,IF(E23=$A$6,$G$6,IF(E23=$A$2,$G$2,IF(E23=$A$8,$G$8,IF(E23=$A$9,$G$9,IF(E23=$A$10,$G$10,""))))))))))))</f>
        <v>17.30 Uhr</v>
      </c>
      <c r="E23" s="232" t="str">
        <f>$A$4</f>
        <v>Finanzamt /Generali Deutschland</v>
      </c>
      <c r="F23" s="215" t="s">
        <v>7</v>
      </c>
      <c r="G23" s="232" t="str">
        <f>$A$3</f>
        <v>Stadtverwaltung Aachen</v>
      </c>
      <c r="H23" s="216"/>
      <c r="I23" s="217" t="str">
        <f t="shared" si="13"/>
        <v/>
      </c>
      <c r="J23" s="218"/>
      <c r="K23" s="191"/>
      <c r="L23" s="1138"/>
      <c r="M23" s="1138"/>
      <c r="N23" s="169">
        <f t="shared" ref="N23:N24" si="15">IF(H23=12,6,IF(H23=11,6,IF(H23=10,5,IF(H23=9,5,IF(H23=8,4,IF(H23=7,4,IF(H23=6,3,0)))))))</f>
        <v>0</v>
      </c>
      <c r="O23" s="169">
        <f t="shared" ref="O23:O24" si="16">IF(J23=0,0,IF(J23=1,0,IF(J23=2,1,IF(J23=3,1,IF(J23=4,2,IF(J23=5,2,IF(J23=6,3,0)))))))</f>
        <v>0</v>
      </c>
      <c r="P23" s="170">
        <f t="shared" ref="P23:P24" si="17">IF(J23=12,6,IF(J23=11,6,IF(J23=10,5,IF(J23=9,5,IF(J23=8,4,IF(J23=7,4,0))))))</f>
        <v>0</v>
      </c>
      <c r="Q23" s="171">
        <f t="shared" ref="Q23:Q24" si="18">IF(H23=0,0,IF(H23=1,0,IF(H23=2,1,IF(H23=3,1,IF(H23=4,2,IF(H23=5,2,0))))))</f>
        <v>0</v>
      </c>
      <c r="R23" s="169">
        <f t="shared" ref="R23:R24" si="19">N23+Q23</f>
        <v>0</v>
      </c>
      <c r="S23" s="169">
        <f t="shared" ref="S23:S24" si="20">O23+P23</f>
        <v>0</v>
      </c>
      <c r="V23" s="164" t="str">
        <f t="shared" ref="V23:V24" si="21">IF(H23&gt;0,H23,IF(J23&gt;0,H23,""))</f>
        <v/>
      </c>
      <c r="W23" s="174" t="str">
        <f t="shared" ref="W23:W24" si="22">I23</f>
        <v/>
      </c>
      <c r="X23" s="78" t="str">
        <f t="shared" ref="X23:X24" si="23">IF(H23&gt;0,J23,IF(J23&gt;0,J23,""))</f>
        <v/>
      </c>
    </row>
    <row r="24" spans="1:39" ht="18" customHeight="1" x14ac:dyDescent="0.2">
      <c r="A24" s="233"/>
      <c r="B24" s="234"/>
      <c r="C24" s="235"/>
      <c r="D24" s="236"/>
      <c r="E24" s="237"/>
      <c r="F24" s="222"/>
      <c r="G24" s="237"/>
      <c r="H24" s="223"/>
      <c r="I24" s="224"/>
      <c r="J24" s="225"/>
      <c r="K24" s="596">
        <f t="shared" ref="K24" si="24">WEEKNUM(L22)</f>
        <v>24</v>
      </c>
      <c r="L24" s="1138"/>
      <c r="M24" s="1138"/>
      <c r="N24" s="169">
        <f t="shared" si="15"/>
        <v>0</v>
      </c>
      <c r="O24" s="169">
        <f t="shared" si="16"/>
        <v>0</v>
      </c>
      <c r="P24" s="170">
        <f t="shared" si="17"/>
        <v>0</v>
      </c>
      <c r="Q24" s="171">
        <f t="shared" si="18"/>
        <v>0</v>
      </c>
      <c r="R24" s="169">
        <f t="shared" si="19"/>
        <v>0</v>
      </c>
      <c r="S24" s="169">
        <f t="shared" si="20"/>
        <v>0</v>
      </c>
      <c r="V24" s="164" t="str">
        <f t="shared" si="21"/>
        <v/>
      </c>
      <c r="W24" s="174">
        <f t="shared" si="22"/>
        <v>0</v>
      </c>
      <c r="X24" s="78" t="str">
        <f t="shared" si="23"/>
        <v/>
      </c>
    </row>
    <row r="25" spans="1:39" ht="17.100000000000001" customHeight="1" x14ac:dyDescent="0.2">
      <c r="A25" s="1121">
        <f>K28</f>
        <v>25</v>
      </c>
      <c r="B25" s="1122"/>
      <c r="C25" s="1122"/>
      <c r="D25" s="1122"/>
      <c r="E25" s="1122"/>
      <c r="F25" s="1103" t="str">
        <f>CONCATENATE("         von  ",TEXT(L26,"TT.MMM.JJJJ")," - ",TEXT(L25,"TT.MMM.JJJJ"))</f>
        <v xml:space="preserve">         von  17.Jun.2024 - 21.Jun.2024</v>
      </c>
      <c r="G25" s="1103"/>
      <c r="H25" s="1103"/>
      <c r="I25" s="1103"/>
      <c r="J25" s="1104"/>
      <c r="K25" s="191"/>
      <c r="L25" s="1171">
        <f>L26+4</f>
        <v>45464</v>
      </c>
      <c r="M25" s="1172"/>
      <c r="N25" s="169"/>
      <c r="O25" s="169"/>
      <c r="P25" s="170"/>
      <c r="Q25" s="171"/>
      <c r="R25" s="169"/>
      <c r="S25" s="169"/>
    </row>
    <row r="26" spans="1:39" ht="18" customHeight="1" x14ac:dyDescent="0.2">
      <c r="A26" s="255">
        <v>5</v>
      </c>
      <c r="B26" s="256">
        <f>IF(C26&lt;&gt;"",C26,"")</f>
        <v>45460</v>
      </c>
      <c r="C26" s="257">
        <f>IF(E26="Spielfrei","",IF(G26="Spielfrei","",IF(E26=$A$1,$L$26+$L$1,IF(E26=$A$2,$L$26+$L$2,IF(E26=$A$3,$L$26+$L$3,IF(E26=$A$4,$L$26+$L$4,IF(E26=$A$5,$L$26+$L$5,IF(E26=$A$6,$L$26+$L$6,IF(E26=$A$2,$L$26+$L$2,IF(E26=$A$8,$L$26+$L$8,IF(E26=$A$9,$L$26+$L$9,IF(E26=$A$10,$L$26+$L$10,""))))))))))))</f>
        <v>45460</v>
      </c>
      <c r="D26" s="258" t="str">
        <f>IF(G26="Spielfrei","",IF(E26="Spielfrei","",IF(E26=$A$1,$G$1,IF(E26=$A$2,$G$2,IF(E26=$A$3,$G$3,IF(E26=$A$4,$G$4,IF(E26=$A$5,$G$5,IF(E26=$A$6,$G$6,IF(E26=$A$2,$G$2,IF(E26=$A$8,$G$8,IF(E26=$A$9,$G$9,IF(E26=$A$10,$G$10,""))))))))))))</f>
        <v>17:30 Uhr</v>
      </c>
      <c r="E26" s="259" t="str">
        <f>$A$3</f>
        <v>Stadtverwaltung Aachen</v>
      </c>
      <c r="F26" s="260" t="s">
        <v>7</v>
      </c>
      <c r="G26" s="259" t="str">
        <f>$A$1</f>
        <v>Boendgen - Baustoffe</v>
      </c>
      <c r="H26" s="261"/>
      <c r="I26" s="262" t="str">
        <f t="shared" si="13"/>
        <v/>
      </c>
      <c r="J26" s="263"/>
      <c r="K26" s="595">
        <f t="shared" ref="K26" si="25">WEEKNUM(L26)</f>
        <v>25</v>
      </c>
      <c r="L26" s="1138">
        <v>45460</v>
      </c>
      <c r="M26" s="1138"/>
      <c r="N26" s="169">
        <f>IF(H26=12,6,IF(H26=11,6,IF(H26=10,5,IF(H26=9,5,IF(H26=8,4,IF(H26=7,4,IF(H26=6,3,0)))))))</f>
        <v>0</v>
      </c>
      <c r="O26" s="169">
        <f>IF(J26=0,0,IF(J26=1,0,IF(J26=2,1,IF(J26=3,1,IF(J26=4,2,IF(J26=5,2,IF(J26=6,3,0)))))))</f>
        <v>0</v>
      </c>
      <c r="P26" s="170">
        <f>IF(J26=12,6,IF(J26=11,6,IF(J26=10,5,IF(J26=9,5,IF(J26=8,4,IF(J26=7,4,0))))))</f>
        <v>0</v>
      </c>
      <c r="Q26" s="171">
        <f>IF(H26=0,0,IF(H26=1,0,IF(H26=2,1,IF(H26=3,1,IF(H26=4,2,IF(H26=5,2,0))))))</f>
        <v>0</v>
      </c>
      <c r="R26" s="169">
        <f>N26+Q26</f>
        <v>0</v>
      </c>
      <c r="S26" s="169">
        <f>O26+P26</f>
        <v>0</v>
      </c>
      <c r="V26" s="164" t="str">
        <f t="shared" ref="V26:V28" si="26">IF(H26&gt;0,H26,IF(J26&gt;0,H26,""))</f>
        <v/>
      </c>
      <c r="W26" s="174" t="str">
        <f t="shared" ref="W26:W28" si="27">I26</f>
        <v/>
      </c>
      <c r="X26" s="78" t="str">
        <f t="shared" ref="X26:X28" si="28">IF(H26&gt;0,J26,IF(J26&gt;0,J26,""))</f>
        <v/>
      </c>
    </row>
    <row r="27" spans="1:39" ht="18" customHeight="1" x14ac:dyDescent="0.2">
      <c r="A27" s="228">
        <v>6</v>
      </c>
      <c r="B27" s="229">
        <f>IF(C27&lt;&gt;"",C27,"")</f>
        <v>45463</v>
      </c>
      <c r="C27" s="230">
        <f>IF(E27="Spielfrei","",IF(G27="Spielfrei","",IF(E27=$A$1,$L$26+$L$1,IF(E27=$A$2,$L$26+$L$2,IF(E27=$A$3,$L$26+$L$3,IF(E27=$A$4,$L$26+$L$4,IF(E27=$A$5,$L$26+$L$5,IF(E27=$A$6,$L$26+$L$6,IF(E27=$A$2,$L$26+$L$2,IF(E27=$A$8,$L$26+$L$8,IF(E27=$A$9,$L$26+$L$9,IF(E27=$A$10,$L$26+$L$10,""))))))))))))</f>
        <v>45463</v>
      </c>
      <c r="D27" s="231" t="str">
        <f>IF(G27="Spielfrei","",IF(E27="Spielfrei","",IF(E27=$A$1,$G$1,IF(E27=$A$2,$G$2,IF(E27=$A$3,$G$3,IF(E27=$A$4,$G$4,IF(E27=$A$5,$G$5,IF(E27=$A$6,$G$6,IF(E27=$A$2,$G$2,IF(E27=$A$8,$G$8,IF(E27=$A$9,$G$9,IF(E27=$A$10,$G$10,""))))))))))))</f>
        <v>17.30 Uhr</v>
      </c>
      <c r="E27" s="232" t="str">
        <f>$A$4</f>
        <v>Finanzamt /Generali Deutschland</v>
      </c>
      <c r="F27" s="215" t="s">
        <v>7</v>
      </c>
      <c r="G27" s="232" t="str">
        <f>$A$2</f>
        <v>BSG Aktiv</v>
      </c>
      <c r="H27" s="216"/>
      <c r="I27" s="217" t="str">
        <f t="shared" si="13"/>
        <v/>
      </c>
      <c r="J27" s="218"/>
      <c r="K27" s="191"/>
      <c r="L27" s="1138"/>
      <c r="M27" s="1138"/>
      <c r="N27" s="169">
        <f t="shared" ref="N27:N28" si="29">IF(H27=12,6,IF(H27=11,6,IF(H27=10,5,IF(H27=9,5,IF(H27=8,4,IF(H27=7,4,IF(H27=6,3,0)))))))</f>
        <v>0</v>
      </c>
      <c r="O27" s="169">
        <f t="shared" ref="O27:O28" si="30">IF(J27=0,0,IF(J27=1,0,IF(J27=2,1,IF(J27=3,1,IF(J27=4,2,IF(J27=5,2,IF(J27=6,3,0)))))))</f>
        <v>0</v>
      </c>
      <c r="P27" s="170">
        <f t="shared" ref="P27:P28" si="31">IF(J27=12,6,IF(J27=11,6,IF(J27=10,5,IF(J27=9,5,IF(J27=8,4,IF(J27=7,4,0))))))</f>
        <v>0</v>
      </c>
      <c r="Q27" s="171">
        <f t="shared" ref="Q27:Q28" si="32">IF(H27=0,0,IF(H27=1,0,IF(H27=2,1,IF(H27=3,1,IF(H27=4,2,IF(H27=5,2,0))))))</f>
        <v>0</v>
      </c>
      <c r="R27" s="169">
        <f t="shared" ref="R27:R28" si="33">N27+Q27</f>
        <v>0</v>
      </c>
      <c r="S27" s="169">
        <f t="shared" ref="S27:S28" si="34">O27+P27</f>
        <v>0</v>
      </c>
      <c r="V27" s="164" t="str">
        <f t="shared" si="26"/>
        <v/>
      </c>
      <c r="W27" s="174" t="str">
        <f t="shared" si="27"/>
        <v/>
      </c>
      <c r="X27" s="78" t="str">
        <f t="shared" si="28"/>
        <v/>
      </c>
    </row>
    <row r="28" spans="1:39" ht="18" customHeight="1" x14ac:dyDescent="0.2">
      <c r="A28" s="233"/>
      <c r="B28" s="234"/>
      <c r="C28" s="235"/>
      <c r="D28" s="236"/>
      <c r="E28" s="237"/>
      <c r="F28" s="222"/>
      <c r="G28" s="237"/>
      <c r="H28" s="223"/>
      <c r="I28" s="224"/>
      <c r="J28" s="225"/>
      <c r="K28" s="596">
        <f t="shared" ref="K28" si="35">WEEKNUM(L26)</f>
        <v>25</v>
      </c>
      <c r="L28" s="1138"/>
      <c r="M28" s="1138"/>
      <c r="N28" s="169">
        <f t="shared" si="29"/>
        <v>0</v>
      </c>
      <c r="O28" s="169">
        <f t="shared" si="30"/>
        <v>0</v>
      </c>
      <c r="P28" s="170">
        <f t="shared" si="31"/>
        <v>0</v>
      </c>
      <c r="Q28" s="171">
        <f t="shared" si="32"/>
        <v>0</v>
      </c>
      <c r="R28" s="169">
        <f t="shared" si="33"/>
        <v>0</v>
      </c>
      <c r="S28" s="169">
        <f t="shared" si="34"/>
        <v>0</v>
      </c>
      <c r="V28" s="164" t="str">
        <f t="shared" si="26"/>
        <v/>
      </c>
      <c r="W28" s="174">
        <f t="shared" si="27"/>
        <v>0</v>
      </c>
      <c r="X28" s="78" t="str">
        <f t="shared" si="28"/>
        <v/>
      </c>
    </row>
    <row r="29" spans="1:39" ht="17.100000000000001" customHeight="1" x14ac:dyDescent="0.2">
      <c r="A29" s="1147"/>
      <c r="B29" s="1148"/>
      <c r="C29" s="1148"/>
      <c r="D29" s="1148"/>
      <c r="E29" s="1148"/>
      <c r="F29" s="1103"/>
      <c r="G29" s="1103"/>
      <c r="H29" s="1103"/>
      <c r="I29" s="1103"/>
      <c r="J29" s="1104"/>
      <c r="K29" s="191"/>
      <c r="L29" s="1171">
        <f>L30+4</f>
        <v>4</v>
      </c>
      <c r="M29" s="1172"/>
      <c r="N29" s="169"/>
      <c r="O29" s="169"/>
      <c r="P29" s="170"/>
      <c r="Q29" s="171"/>
      <c r="R29" s="169"/>
      <c r="S29" s="169"/>
    </row>
    <row r="30" spans="1:39" ht="18" hidden="1" customHeight="1" x14ac:dyDescent="0.2">
      <c r="A30" s="255"/>
      <c r="B30" s="256"/>
      <c r="C30" s="257"/>
      <c r="D30" s="258"/>
      <c r="E30" s="259"/>
      <c r="F30" s="260"/>
      <c r="G30" s="259"/>
      <c r="H30" s="261"/>
      <c r="I30" s="262"/>
      <c r="J30" s="263"/>
      <c r="K30" s="595">
        <f t="shared" ref="K30" si="36">WEEKNUM(L30)</f>
        <v>0</v>
      </c>
      <c r="L30" s="1138"/>
      <c r="M30" s="1138"/>
      <c r="N30" s="169">
        <f t="shared" ref="N30:N32" si="37">IF(H30=12,6,IF(H30=11,6,IF(H30=10,5,IF(H30=9,5,IF(H30=8,4,IF(H30=7,4,IF(H30=6,3,0)))))))</f>
        <v>0</v>
      </c>
      <c r="O30" s="169">
        <f t="shared" ref="O30:O32" si="38">IF(J30=0,0,IF(J30=1,0,IF(J30=2,1,IF(J30=3,1,IF(J30=4,2,IF(J30=5,2,IF(J30=6,3,0)))))))</f>
        <v>0</v>
      </c>
      <c r="P30" s="170">
        <f t="shared" ref="P30:P32" si="39">IF(J30=12,6,IF(J30=11,6,IF(J30=10,5,IF(J30=9,5,IF(J30=8,4,IF(J30=7,4,0))))))</f>
        <v>0</v>
      </c>
      <c r="Q30" s="171">
        <f t="shared" ref="Q30:Q32" si="40">IF(H30=0,0,IF(H30=1,0,IF(H30=2,1,IF(H30=3,1,IF(H30=4,2,IF(H30=5,2,0))))))</f>
        <v>0</v>
      </c>
      <c r="R30" s="169">
        <f t="shared" ref="R30:R32" si="41">N30+Q30</f>
        <v>0</v>
      </c>
      <c r="S30" s="169">
        <f t="shared" ref="S30:S32" si="42">O30+P30</f>
        <v>0</v>
      </c>
      <c r="V30" s="164" t="str">
        <f t="shared" ref="V30:V32" si="43">IF(H30&gt;0,H30,IF(J30&gt;0,H30,""))</f>
        <v/>
      </c>
      <c r="W30" s="174">
        <f t="shared" ref="W30:W32" si="44">I30</f>
        <v>0</v>
      </c>
      <c r="X30" s="78" t="str">
        <f t="shared" ref="X30:X32" si="45">IF(H30&gt;0,J30,IF(J30&gt;0,J30,""))</f>
        <v/>
      </c>
    </row>
    <row r="31" spans="1:39" ht="18" hidden="1" customHeight="1" x14ac:dyDescent="0.2">
      <c r="A31" s="228"/>
      <c r="B31" s="229"/>
      <c r="C31" s="230"/>
      <c r="D31" s="231"/>
      <c r="E31" s="232"/>
      <c r="F31" s="215"/>
      <c r="G31" s="232"/>
      <c r="H31" s="216"/>
      <c r="I31" s="217"/>
      <c r="J31" s="218"/>
      <c r="K31" s="191"/>
      <c r="L31" s="1138"/>
      <c r="M31" s="1138"/>
      <c r="N31" s="169">
        <f t="shared" si="37"/>
        <v>0</v>
      </c>
      <c r="O31" s="169">
        <f t="shared" si="38"/>
        <v>0</v>
      </c>
      <c r="P31" s="170">
        <f t="shared" si="39"/>
        <v>0</v>
      </c>
      <c r="Q31" s="171">
        <f t="shared" si="40"/>
        <v>0</v>
      </c>
      <c r="R31" s="169">
        <f t="shared" si="41"/>
        <v>0</v>
      </c>
      <c r="S31" s="169">
        <f t="shared" si="42"/>
        <v>0</v>
      </c>
      <c r="V31" s="164" t="str">
        <f t="shared" si="43"/>
        <v/>
      </c>
      <c r="W31" s="174">
        <f t="shared" si="44"/>
        <v>0</v>
      </c>
      <c r="X31" s="78" t="str">
        <f t="shared" si="45"/>
        <v/>
      </c>
    </row>
    <row r="32" spans="1:39" ht="18" hidden="1" customHeight="1" x14ac:dyDescent="0.2">
      <c r="A32" s="233"/>
      <c r="B32" s="234"/>
      <c r="C32" s="235"/>
      <c r="D32" s="236"/>
      <c r="E32" s="237"/>
      <c r="F32" s="222"/>
      <c r="G32" s="237"/>
      <c r="H32" s="223"/>
      <c r="I32" s="224"/>
      <c r="J32" s="225"/>
      <c r="K32" s="596">
        <f t="shared" ref="K32" si="46">WEEKNUM(L30)</f>
        <v>0</v>
      </c>
      <c r="L32" s="1138"/>
      <c r="M32" s="1138"/>
      <c r="N32" s="169">
        <f t="shared" si="37"/>
        <v>0</v>
      </c>
      <c r="O32" s="169">
        <f t="shared" si="38"/>
        <v>0</v>
      </c>
      <c r="P32" s="170">
        <f t="shared" si="39"/>
        <v>0</v>
      </c>
      <c r="Q32" s="171">
        <f t="shared" si="40"/>
        <v>0</v>
      </c>
      <c r="R32" s="169">
        <f t="shared" si="41"/>
        <v>0</v>
      </c>
      <c r="S32" s="169">
        <f t="shared" si="42"/>
        <v>0</v>
      </c>
      <c r="V32" s="164" t="str">
        <f t="shared" si="43"/>
        <v/>
      </c>
      <c r="W32" s="174">
        <f t="shared" si="44"/>
        <v>0</v>
      </c>
      <c r="X32" s="78" t="str">
        <f t="shared" si="45"/>
        <v/>
      </c>
    </row>
    <row r="33" spans="1:39" ht="15" customHeight="1" x14ac:dyDescent="0.2">
      <c r="A33" s="1721" t="s">
        <v>291</v>
      </c>
      <c r="B33" s="1722"/>
      <c r="C33" s="1722"/>
      <c r="D33" s="1722"/>
      <c r="E33" s="1722"/>
      <c r="F33" s="1722"/>
      <c r="G33" s="1722"/>
      <c r="H33" s="1722"/>
      <c r="I33" s="1722"/>
      <c r="J33" s="1723"/>
      <c r="L33" s="1138"/>
      <c r="M33" s="1138"/>
      <c r="N33" s="169"/>
      <c r="O33" s="169"/>
      <c r="P33" s="170"/>
      <c r="Q33" s="171"/>
      <c r="R33" s="169"/>
      <c r="S33" s="169"/>
      <c r="V33" s="164"/>
    </row>
    <row r="34" spans="1:39" ht="15.75" customHeight="1" x14ac:dyDescent="0.25">
      <c r="A34" s="1116" t="s">
        <v>581</v>
      </c>
      <c r="B34" s="1117"/>
      <c r="C34" s="1117"/>
      <c r="D34" s="1117"/>
      <c r="E34" s="1117"/>
      <c r="F34" s="1117"/>
      <c r="G34" s="1117"/>
      <c r="H34" s="1117"/>
      <c r="I34" s="1117"/>
      <c r="J34" s="1118"/>
      <c r="K34" s="560"/>
      <c r="L34" s="561"/>
      <c r="M34" s="562"/>
      <c r="N34" s="169"/>
      <c r="O34" s="169"/>
      <c r="P34" s="166"/>
      <c r="Q34" s="167"/>
      <c r="R34" s="168"/>
      <c r="S34" s="168"/>
      <c r="V34" s="164"/>
    </row>
    <row r="35" spans="1:39" ht="15" customHeight="1" x14ac:dyDescent="0.2">
      <c r="A35" s="850" t="s">
        <v>0</v>
      </c>
      <c r="B35" s="851" t="s">
        <v>1</v>
      </c>
      <c r="C35" s="851" t="s">
        <v>2</v>
      </c>
      <c r="D35" s="851" t="s">
        <v>3</v>
      </c>
      <c r="E35" s="851" t="s">
        <v>4</v>
      </c>
      <c r="F35" s="852"/>
      <c r="G35" s="851" t="s">
        <v>5</v>
      </c>
      <c r="H35" s="1119" t="s">
        <v>6</v>
      </c>
      <c r="I35" s="1119"/>
      <c r="J35" s="1120"/>
      <c r="K35" s="563"/>
      <c r="L35" s="564"/>
      <c r="M35" s="565"/>
      <c r="N35" s="169"/>
      <c r="O35" s="169"/>
      <c r="P35" s="166"/>
      <c r="Q35" s="167"/>
      <c r="R35" s="168"/>
      <c r="S35" s="168"/>
      <c r="V35" s="164"/>
    </row>
    <row r="36" spans="1:39" ht="17.100000000000001" customHeight="1" x14ac:dyDescent="0.2">
      <c r="A36" s="1121">
        <f>K39</f>
        <v>48</v>
      </c>
      <c r="B36" s="1122"/>
      <c r="C36" s="1122"/>
      <c r="D36" s="1122"/>
      <c r="E36" s="1122"/>
      <c r="F36" s="1103" t="str">
        <f>CONCATENATE("         von  ",TEXT(L37,"TT.MMM.JJJJ")," - ",TEXT(L36,"TT.MMM.JJJJ"))</f>
        <v xml:space="preserve">         von  25.Nov.2024 - 29.Nov.2024</v>
      </c>
      <c r="G36" s="1103"/>
      <c r="H36" s="1103"/>
      <c r="I36" s="1103"/>
      <c r="J36" s="1104"/>
      <c r="K36" s="563"/>
      <c r="L36" s="1164">
        <f>L37+4</f>
        <v>45625</v>
      </c>
      <c r="M36" s="1165"/>
      <c r="N36" s="50" t="s">
        <v>204</v>
      </c>
      <c r="O36" s="50" t="s">
        <v>205</v>
      </c>
      <c r="P36" s="70" t="s">
        <v>206</v>
      </c>
      <c r="Q36" s="71" t="s">
        <v>207</v>
      </c>
      <c r="R36" s="1169" t="s">
        <v>208</v>
      </c>
      <c r="S36" s="1169"/>
    </row>
    <row r="37" spans="1:39" ht="18" customHeight="1" x14ac:dyDescent="0.2">
      <c r="A37" s="566">
        <v>7</v>
      </c>
      <c r="B37" s="256">
        <f>IF(C37&lt;&gt;"",C37,"")</f>
        <v>45621</v>
      </c>
      <c r="C37" s="257">
        <f>IF(E37="Spielfrei","",IF(G37="Spielfrei","",IF(E37=$A$1,$L$37+$L$1,IF(E37=$A$2,$L$37+$L$2,IF(E37=$A$3,$L$37+$L$3,IF(E37=$A$4,$L$37+$L$4,IF(E37=$A$5,$L$37+$L$5,IF(E37=$A$6,$L$37+$L$6,IF(E37=$A$2,$L$37+$L$2,IF(E37=$A$8,$L$37+$L$8,IF(E37=$A$9,$L$37+$L$9,IF(E37=$A$10,$L$37+$L$10,""))))))))))))</f>
        <v>45621</v>
      </c>
      <c r="D37" s="258" t="str">
        <f>IF(G37="Spielfrei","",IF(E37="Spielfrei","",IF(E37=$A$1,$G$1,IF(E37=$A$2,$G$2,IF(E37=$A$3,$G$3,IF(E37=$A$4,$G$4,IF(E37=$A$5,$G$5,IF(E37=$A$6,$G$6,IF(E37=$A$2,$G$2,IF(E37=$A$8,$G$8,IF(E37=$A$9,$G$9,IF(E37=$A$10,$G$10,""))))))))))))</f>
        <v>17:30 Uhr</v>
      </c>
      <c r="E37" s="259" t="str">
        <f>$G$18</f>
        <v>Stadtverwaltung Aachen</v>
      </c>
      <c r="F37" s="260" t="s">
        <v>7</v>
      </c>
      <c r="G37" s="259" t="str">
        <f>$E$18</f>
        <v>BSG Aktiv</v>
      </c>
      <c r="H37" s="261"/>
      <c r="I37" s="262" t="str">
        <f t="shared" ref="I37:I38" si="47">IF(H37&gt;0,"-",IF(J37&gt;0,"-",""))</f>
        <v/>
      </c>
      <c r="J37" s="263"/>
      <c r="K37" s="595">
        <f t="shared" ref="K37" si="48">WEEKNUM(L37)</f>
        <v>48</v>
      </c>
      <c r="L37" s="1162">
        <v>45621</v>
      </c>
      <c r="M37" s="1163"/>
      <c r="N37" s="169">
        <f>IF(H37=12,6,IF(H37=11,6,IF(H37=10,5,IF(H37=9,5,IF(H37=8,4,IF(H37=7,4,IF(H37=6,3,0)))))))</f>
        <v>0</v>
      </c>
      <c r="O37" s="169">
        <f>IF(J37=0,0,IF(J37=1,0,IF(J37=2,1,IF(J37=3,1,IF(J37=4,2,IF(J37=5,2,IF(J37=6,3,0)))))))</f>
        <v>0</v>
      </c>
      <c r="P37" s="170">
        <f>IF(J37=12,6,IF(J37=11,6,IF(J37=10,5,IF(J37=9,5,IF(J37=8,4,IF(J37=7,4,0))))))</f>
        <v>0</v>
      </c>
      <c r="Q37" s="171">
        <f>IF(H37=0,0,IF(H37=1,0,IF(H37=2,1,IF(H37=3,1,IF(H37=4,2,IF(H37=5,2,0))))))</f>
        <v>0</v>
      </c>
      <c r="R37" s="169">
        <f>N37+Q37</f>
        <v>0</v>
      </c>
      <c r="S37" s="169">
        <f>O37+P37</f>
        <v>0</v>
      </c>
      <c r="V37" s="164" t="str">
        <f>IF(H37&gt;0,H37,IF(J37&gt;0,H37,""))</f>
        <v/>
      </c>
      <c r="W37" s="174" t="str">
        <f>I37</f>
        <v/>
      </c>
      <c r="X37" s="78" t="str">
        <f>IF(H37&gt;0,J37,IF(J37&gt;0,J37,""))</f>
        <v/>
      </c>
    </row>
    <row r="38" spans="1:39" ht="18" customHeight="1" x14ac:dyDescent="0.2">
      <c r="A38" s="228">
        <v>8</v>
      </c>
      <c r="B38" s="229">
        <f>IF(C38&lt;&gt;"",C38,"")</f>
        <v>45624</v>
      </c>
      <c r="C38" s="230">
        <f>IF(E38="Spielfrei","",IF(G38="Spielfrei","",IF(E38=$A$1,$L$37+$L$1,IF(E38=$A$2,$L$37+$L$2,IF(E38=$A$3,$L$37+$L$3,IF(E38=$A$4,$L$37+$L$4,IF(E38=$A$5,$L$37+$L$5,IF(E38=$A$6,$L$37+$L$6,IF(E38=$A$2,$L$37+$L$2,IF(E38=$A$8,$L$37+$L$8,IF(E38=$A$9,$L$37+$L$9,IF(E38=$A$10,$L$37+$L$10,""))))))))))))</f>
        <v>45624</v>
      </c>
      <c r="D38" s="231" t="str">
        <f>IF(G38="Spielfrei","",IF(E38="Spielfrei","",IF(E38=$A$1,$G$1,IF(E38=$A$2,$G$2,IF(E38=$A$3,$G$3,IF(E38=$A$4,$G$4,IF(E38=$A$5,$G$5,IF(E38=$A$6,$G$6,IF(E38=$A$2,$G$2,IF(E38=$A$8,$G$8,IF(E38=$A$9,$G$9,IF(E38=$A$10,$G$10,""))))))))))))</f>
        <v>17.30 Uhr</v>
      </c>
      <c r="E38" s="232" t="str">
        <f>$G$17</f>
        <v>Finanzamt /Generali Deutschland</v>
      </c>
      <c r="F38" s="215" t="s">
        <v>7</v>
      </c>
      <c r="G38" s="232" t="str">
        <f>$E$17</f>
        <v>Boendgen - Baustoffe</v>
      </c>
      <c r="H38" s="216"/>
      <c r="I38" s="217" t="str">
        <f t="shared" si="47"/>
        <v/>
      </c>
      <c r="J38" s="218"/>
      <c r="K38" s="563"/>
      <c r="L38" s="1162"/>
      <c r="M38" s="1163"/>
      <c r="N38" s="169">
        <f t="shared" ref="N38:N39" si="49">IF(H38=12,6,IF(H38=11,6,IF(H38=10,5,IF(H38=9,5,IF(H38=8,4,IF(H38=7,4,IF(H38=6,3,0)))))))</f>
        <v>0</v>
      </c>
      <c r="O38" s="169">
        <f t="shared" ref="O38:O39" si="50">IF(J38=0,0,IF(J38=1,0,IF(J38=2,1,IF(J38=3,1,IF(J38=4,2,IF(J38=5,2,IF(J38=6,3,0)))))))</f>
        <v>0</v>
      </c>
      <c r="P38" s="170">
        <f t="shared" ref="P38:P39" si="51">IF(J38=12,6,IF(J38=11,6,IF(J38=10,5,IF(J38=9,5,IF(J38=8,4,IF(J38=7,4,0))))))</f>
        <v>0</v>
      </c>
      <c r="Q38" s="171">
        <f t="shared" ref="Q38:Q39" si="52">IF(H38=0,0,IF(H38=1,0,IF(H38=2,1,IF(H38=3,1,IF(H38=4,2,IF(H38=5,2,0))))))</f>
        <v>0</v>
      </c>
      <c r="R38" s="169">
        <f t="shared" ref="R38:R39" si="53">N38+Q38</f>
        <v>0</v>
      </c>
      <c r="S38" s="169">
        <f t="shared" ref="S38:S39" si="54">O38+P38</f>
        <v>0</v>
      </c>
      <c r="V38" s="164" t="str">
        <f t="shared" ref="V38:V39" si="55">IF(H38&gt;0,H38,IF(J38&gt;0,H38,""))</f>
        <v/>
      </c>
      <c r="W38" s="174" t="str">
        <f t="shared" ref="W38:W39" si="56">I38</f>
        <v/>
      </c>
      <c r="X38" s="78" t="str">
        <f t="shared" ref="X38:X39" si="57">IF(H38&gt;0,J38,IF(J38&gt;0,J38,""))</f>
        <v/>
      </c>
    </row>
    <row r="39" spans="1:39" ht="18" customHeight="1" x14ac:dyDescent="0.2">
      <c r="A39" s="1124"/>
      <c r="B39" s="1125"/>
      <c r="C39" s="1125"/>
      <c r="D39" s="1125"/>
      <c r="E39" s="1125"/>
      <c r="F39" s="1125"/>
      <c r="G39" s="1125"/>
      <c r="H39" s="1125"/>
      <c r="I39" s="1125"/>
      <c r="J39" s="1126"/>
      <c r="K39" s="563">
        <f>WEEKNUM(L37)</f>
        <v>48</v>
      </c>
      <c r="L39" s="1162"/>
      <c r="M39" s="1163"/>
      <c r="N39" s="169">
        <f t="shared" si="49"/>
        <v>0</v>
      </c>
      <c r="O39" s="169">
        <f t="shared" si="50"/>
        <v>0</v>
      </c>
      <c r="P39" s="170">
        <f t="shared" si="51"/>
        <v>0</v>
      </c>
      <c r="Q39" s="171">
        <f t="shared" si="52"/>
        <v>0</v>
      </c>
      <c r="R39" s="169">
        <f t="shared" si="53"/>
        <v>0</v>
      </c>
      <c r="S39" s="169">
        <f t="shared" si="54"/>
        <v>0</v>
      </c>
      <c r="V39" s="164" t="str">
        <f t="shared" si="55"/>
        <v/>
      </c>
      <c r="W39" s="174">
        <f t="shared" si="56"/>
        <v>0</v>
      </c>
      <c r="X39" s="78" t="str">
        <f t="shared" si="57"/>
        <v/>
      </c>
    </row>
    <row r="40" spans="1:39" ht="17.100000000000001" customHeight="1" x14ac:dyDescent="0.2">
      <c r="A40" s="1121">
        <f>K43</f>
        <v>49</v>
      </c>
      <c r="B40" s="1122"/>
      <c r="C40" s="1122"/>
      <c r="D40" s="1122"/>
      <c r="E40" s="1122"/>
      <c r="F40" s="1103" t="str">
        <f>CONCATENATE("         von  ",TEXT(L41,"TT.MMM.JJJJ")," - ",TEXT(L40,"TT.MMM.JJJJ"))</f>
        <v xml:space="preserve">         von  02.Dez.2024 - 06.Dez.2024</v>
      </c>
      <c r="G40" s="1103"/>
      <c r="H40" s="1103"/>
      <c r="I40" s="1103"/>
      <c r="J40" s="1104"/>
      <c r="K40" s="563"/>
      <c r="L40" s="1164">
        <f>L41+4</f>
        <v>45632</v>
      </c>
      <c r="M40" s="1165"/>
      <c r="P40" s="70"/>
      <c r="Q40" s="71"/>
      <c r="R40" s="1169"/>
      <c r="S40" s="1169"/>
    </row>
    <row r="41" spans="1:39" ht="18" customHeight="1" x14ac:dyDescent="0.2">
      <c r="A41" s="566">
        <v>9</v>
      </c>
      <c r="B41" s="256">
        <f>IF(C41&lt;&gt;"",C41,"")</f>
        <v>45628</v>
      </c>
      <c r="C41" s="257">
        <f>IF(E41="Spielfrei","",IF(G41="Spielfrei","",IF(E41=$A$1,$L$41+$L$1,IF(E41=$A$2,$L$41+$L$2,IF(E41=$A$3,$L$41+$L$3,IF(E41=$A$4,$L$41+$L$4,IF(E41=$A$5,$L$41+$L$5,IF(E41=$A$6,$L$41+$L$6,IF(E41=$A$2,$L$41+$L$2,IF(E41=$A$8,$L$41+$L$8,IF(E41=$A$9,$L$41+$L$9,IF(E41=$A$10,$L$41+$L$10,""))))))))))))</f>
        <v>45628</v>
      </c>
      <c r="D41" s="258" t="str">
        <f>IF(G41="Spielfrei","",IF(E41="Spielfrei","",IF(E41=$A$1,$G$1,IF(E41=$A$2,$G$2,IF(E41=$A$3,$G$3,IF(E41=$A$4,$G$4,IF(E41=$A$5,$G$5,IF(E41=$A$6,$G$6,IF(E41=$A$2,$G$2,IF(E41=$A$8,$G$8,IF(E41=$A$9,$G$9,IF(E41=$A$10,$G$10,""))))))))))))</f>
        <v>17:30 Uhr</v>
      </c>
      <c r="E41" s="259" t="str">
        <f>$G$23</f>
        <v>Stadtverwaltung Aachen</v>
      </c>
      <c r="F41" s="260" t="s">
        <v>7</v>
      </c>
      <c r="G41" s="259" t="str">
        <f>$E$23</f>
        <v>Finanzamt /Generali Deutschland</v>
      </c>
      <c r="H41" s="261"/>
      <c r="I41" s="262" t="str">
        <f t="shared" ref="I41:I42" si="58">IF(H41&gt;0,"-",IF(J41&gt;0,"-",""))</f>
        <v/>
      </c>
      <c r="J41" s="263"/>
      <c r="K41" s="595">
        <f t="shared" ref="K41" si="59">WEEKNUM(L41)</f>
        <v>49</v>
      </c>
      <c r="L41" s="1162">
        <v>45628</v>
      </c>
      <c r="M41" s="1163"/>
      <c r="N41" s="169">
        <f>IF(H41=12,6,IF(H41=11,6,IF(H41=10,5,IF(H41=9,5,IF(H41=8,4,IF(H41=7,4,IF(H41=6,3,0)))))))</f>
        <v>0</v>
      </c>
      <c r="O41" s="169">
        <f>IF(J41=0,0,IF(J41=1,0,IF(J41=2,1,IF(J41=3,1,IF(J41=4,2,IF(J41=5,2,IF(J41=6,3,0)))))))</f>
        <v>0</v>
      </c>
      <c r="P41" s="170">
        <f>IF(J41=12,6,IF(J41=11,6,IF(J41=10,5,IF(J41=9,5,IF(J41=8,4,IF(J41=7,4,0))))))</f>
        <v>0</v>
      </c>
      <c r="Q41" s="171">
        <f>IF(H41=0,0,IF(H41=1,0,IF(H41=2,1,IF(H41=3,1,IF(H41=4,2,IF(H41=5,2,0))))))</f>
        <v>0</v>
      </c>
      <c r="R41" s="169">
        <f>N41+Q41</f>
        <v>0</v>
      </c>
      <c r="S41" s="169">
        <f>O41+P41</f>
        <v>0</v>
      </c>
      <c r="V41" s="164" t="str">
        <f>IF(H41&gt;0,H41,IF(J41&gt;0,H41,""))</f>
        <v/>
      </c>
      <c r="W41" s="174" t="str">
        <f>I41</f>
        <v/>
      </c>
      <c r="X41" s="78" t="str">
        <f>IF(H41&gt;0,J41,IF(J41&gt;0,J41,""))</f>
        <v/>
      </c>
    </row>
    <row r="42" spans="1:39" ht="18" customHeight="1" x14ac:dyDescent="0.2">
      <c r="A42" s="228">
        <v>10</v>
      </c>
      <c r="B42" s="229">
        <f>IF(C42&lt;&gt;"",C42,"")</f>
        <v>45631</v>
      </c>
      <c r="C42" s="230">
        <f>IF(E42="Spielfrei","",IF(G42="Spielfrei","",IF(E42=$A$1,$L$41+$L$1,IF(E42=$A$2,$L$41+$L$2,IF(E42=$A$3,$L$41+$L$3,IF(E42=$A$4,$L$41+$L$4,IF(E42=$A$5,$L$41+$L$5,IF(E42=$A$6,$L$41+$L$6,IF(E42=$A$2,$L$41+$L$2,IF(E42=$A$8,$L$41+$L$8,IF(E42=$A$9,$L$41+$L$9,IF(E42=$A$10,$L$41+$L$10,""))))))))))))</f>
        <v>45631</v>
      </c>
      <c r="D42" s="231" t="str">
        <f>IF(G42="Spielfrei","",IF(E42="Spielfrei","",IF(E42=$A$1,$G$1,IF(E42=$A$2,$G$2,IF(E42=$A$3,$G$3,IF(E42=$A$4,$G$4,IF(E42=$A$5,$G$5,IF(E42=$A$6,$G$6,IF(E42=$A$2,$G$2,IF(E42=$A$8,$G$8,IF(E42=$A$9,$G$9,IF(E42=$A$10,$G$10,""))))))))))))</f>
        <v>19.30 Uhr</v>
      </c>
      <c r="E42" s="232" t="str">
        <f>$G$22</f>
        <v>BSG Aktiv</v>
      </c>
      <c r="F42" s="215" t="s">
        <v>7</v>
      </c>
      <c r="G42" s="232" t="str">
        <f>$E$22</f>
        <v>Boendgen - Baustoffe</v>
      </c>
      <c r="H42" s="216"/>
      <c r="I42" s="217" t="str">
        <f t="shared" si="58"/>
        <v/>
      </c>
      <c r="J42" s="218"/>
      <c r="K42" s="563"/>
      <c r="L42" s="1162"/>
      <c r="M42" s="1163"/>
      <c r="N42" s="169">
        <f t="shared" ref="N42:N43" si="60">IF(H42=12,6,IF(H42=11,6,IF(H42=10,5,IF(H42=9,5,IF(H42=8,4,IF(H42=7,4,IF(H42=6,3,0)))))))</f>
        <v>0</v>
      </c>
      <c r="O42" s="169">
        <f t="shared" ref="O42:O43" si="61">IF(J42=0,0,IF(J42=1,0,IF(J42=2,1,IF(J42=3,1,IF(J42=4,2,IF(J42=5,2,IF(J42=6,3,0)))))))</f>
        <v>0</v>
      </c>
      <c r="P42" s="170">
        <f t="shared" ref="P42:P43" si="62">IF(J42=12,6,IF(J42=11,6,IF(J42=10,5,IF(J42=9,5,IF(J42=8,4,IF(J42=7,4,0))))))</f>
        <v>0</v>
      </c>
      <c r="Q42" s="171">
        <f t="shared" ref="Q42:Q43" si="63">IF(H42=0,0,IF(H42=1,0,IF(H42=2,1,IF(H42=3,1,IF(H42=4,2,IF(H42=5,2,0))))))</f>
        <v>0</v>
      </c>
      <c r="R42" s="169">
        <f t="shared" ref="R42:R43" si="64">N42+Q42</f>
        <v>0</v>
      </c>
      <c r="S42" s="169">
        <f t="shared" ref="S42:S43" si="65">O42+P42</f>
        <v>0</v>
      </c>
      <c r="V42" s="164" t="str">
        <f t="shared" ref="V42:V43" si="66">IF(H42&gt;0,H42,IF(J42&gt;0,H42,""))</f>
        <v/>
      </c>
      <c r="W42" s="174" t="str">
        <f t="shared" ref="W42:W43" si="67">I42</f>
        <v/>
      </c>
      <c r="X42" s="78" t="str">
        <f t="shared" ref="X42:X43" si="68">IF(H42&gt;0,J42,IF(J42&gt;0,J42,""))</f>
        <v/>
      </c>
    </row>
    <row r="43" spans="1:39" ht="18" customHeight="1" x14ac:dyDescent="0.2">
      <c r="A43" s="233"/>
      <c r="B43" s="234"/>
      <c r="C43" s="235"/>
      <c r="D43" s="236"/>
      <c r="E43" s="237"/>
      <c r="F43" s="222"/>
      <c r="G43" s="237"/>
      <c r="H43" s="223"/>
      <c r="I43" s="224"/>
      <c r="J43" s="225"/>
      <c r="K43" s="563">
        <f>WEEKNUM(L41)</f>
        <v>49</v>
      </c>
      <c r="L43" s="1162"/>
      <c r="M43" s="1163"/>
      <c r="N43" s="169">
        <f t="shared" si="60"/>
        <v>0</v>
      </c>
      <c r="O43" s="169">
        <f t="shared" si="61"/>
        <v>0</v>
      </c>
      <c r="P43" s="170">
        <f t="shared" si="62"/>
        <v>0</v>
      </c>
      <c r="Q43" s="171">
        <f t="shared" si="63"/>
        <v>0</v>
      </c>
      <c r="R43" s="169">
        <f t="shared" si="64"/>
        <v>0</v>
      </c>
      <c r="S43" s="169">
        <f t="shared" si="65"/>
        <v>0</v>
      </c>
      <c r="V43" s="164" t="str">
        <f t="shared" si="66"/>
        <v/>
      </c>
      <c r="W43" s="174">
        <f t="shared" si="67"/>
        <v>0</v>
      </c>
      <c r="X43" s="78" t="str">
        <f t="shared" si="68"/>
        <v/>
      </c>
    </row>
    <row r="44" spans="1:39" ht="17.100000000000001" customHeight="1" x14ac:dyDescent="0.2">
      <c r="A44" s="1121">
        <f>K47</f>
        <v>50</v>
      </c>
      <c r="B44" s="1122"/>
      <c r="C44" s="1122"/>
      <c r="D44" s="1122"/>
      <c r="E44" s="1122"/>
      <c r="F44" s="1103" t="str">
        <f>CONCATENATE("         von  ",TEXT(L45,"TT.MMM.JJJJ")," - ",TEXT(L44,"TT.MMM.JJJJ"))</f>
        <v xml:space="preserve">         von  09.Dez.2024 - 13.Dez.2024</v>
      </c>
      <c r="G44" s="1103"/>
      <c r="H44" s="1103"/>
      <c r="I44" s="1103"/>
      <c r="J44" s="1104"/>
      <c r="K44" s="563"/>
      <c r="L44" s="1164">
        <f>L45+4</f>
        <v>45639</v>
      </c>
      <c r="M44" s="1165"/>
      <c r="N44" s="169"/>
      <c r="O44" s="169"/>
      <c r="P44" s="170"/>
      <c r="Q44" s="171"/>
      <c r="R44" s="169"/>
      <c r="S44" s="169"/>
    </row>
    <row r="45" spans="1:39" ht="18" customHeight="1" x14ac:dyDescent="0.2">
      <c r="A45" s="566">
        <v>11</v>
      </c>
      <c r="B45" s="256">
        <f>IF(C45&lt;&gt;"",C45,"")</f>
        <v>45637</v>
      </c>
      <c r="C45" s="257">
        <f>IF(E45="Spielfrei","",IF(G45="Spielfrei","",IF(E45=$A$1,$L$45+$L$1,IF(E45=$A$2,$L$45+$L$2,IF(E45=$A$3,$L$45+$L$3,IF(E45=$A$4,$L$45+$L$4,IF(E45=$A$5,$L$45+$L$5,IF(E45=$A$6,$L$45+$L$6,IF(E45=$A$2,$L$45+$L$2,IF(E45=$A$8,$L$45+$L$8,IF(E45=$A$9,$L$45+$L$9,IF(E45=$A$10,$L$45+$L$10,""))))))))))))</f>
        <v>45637</v>
      </c>
      <c r="D45" s="258" t="str">
        <f>IF(G45="Spielfrei","",IF(E45="Spielfrei","",IF(E45=$A$1,$G$1,IF(E45=$A$2,$G$2,IF(E45=$A$3,$G$3,IF(E45=$A$4,$G$4,IF(E45=$A$5,$G$5,IF(E45=$A$6,$G$6,IF(E45=$A$2,$G$2,IF(E45=$A$8,$G$8,IF(E45=$A$9,$G$9,IF(E45=$A$10,$G$10,""))))))))))))</f>
        <v>19.00 Uhr</v>
      </c>
      <c r="E45" s="259" t="str">
        <f>$G$26</f>
        <v>Boendgen - Baustoffe</v>
      </c>
      <c r="F45" s="260" t="s">
        <v>7</v>
      </c>
      <c r="G45" s="259" t="str">
        <f>$E$26</f>
        <v>Stadtverwaltung Aachen</v>
      </c>
      <c r="H45" s="261"/>
      <c r="I45" s="262" t="str">
        <f t="shared" ref="I45:I46" si="69">IF(H45&gt;0,"-",IF(J45&gt;0,"-",""))</f>
        <v/>
      </c>
      <c r="J45" s="263"/>
      <c r="K45" s="595">
        <f t="shared" ref="K45" si="70">WEEKNUM(L45)</f>
        <v>50</v>
      </c>
      <c r="L45" s="1162">
        <v>45635</v>
      </c>
      <c r="M45" s="1163"/>
      <c r="N45" s="169">
        <f t="shared" ref="N45:N47" si="71">IF(H45=12,6,IF(H45=11,6,IF(H45=10,5,IF(H45=9,5,IF(H45=8,4,IF(H45=7,4,IF(H45=6,3,0)))))))</f>
        <v>0</v>
      </c>
      <c r="O45" s="169">
        <f t="shared" ref="O45:O47" si="72">IF(J45=0,0,IF(J45=1,0,IF(J45=2,1,IF(J45=3,1,IF(J45=4,2,IF(J45=5,2,IF(J45=6,3,0)))))))</f>
        <v>0</v>
      </c>
      <c r="P45" s="170">
        <f t="shared" ref="P45:P47" si="73">IF(J45=12,6,IF(J45=11,6,IF(J45=10,5,IF(J45=9,5,IF(J45=8,4,IF(J45=7,4,0))))))</f>
        <v>0</v>
      </c>
      <c r="Q45" s="171">
        <f t="shared" ref="Q45:Q47" si="74">IF(H45=0,0,IF(H45=1,0,IF(H45=2,1,IF(H45=3,1,IF(H45=4,2,IF(H45=5,2,0))))))</f>
        <v>0</v>
      </c>
      <c r="R45" s="169">
        <f t="shared" ref="R45:R47" si="75">N45+Q45</f>
        <v>0</v>
      </c>
      <c r="S45" s="169">
        <f t="shared" ref="S45:S47" si="76">O45+P45</f>
        <v>0</v>
      </c>
      <c r="V45" s="164" t="str">
        <f t="shared" ref="V45:V47" si="77">IF(H45&gt;0,H45,IF(J45&gt;0,H45,""))</f>
        <v/>
      </c>
      <c r="W45" s="174" t="str">
        <f t="shared" ref="W45:W47" si="78">I45</f>
        <v/>
      </c>
      <c r="X45" s="78" t="str">
        <f t="shared" ref="X45:X47" si="79">IF(H45&gt;0,J45,IF(J45&gt;0,J45,""))</f>
        <v/>
      </c>
    </row>
    <row r="46" spans="1:39" ht="18" customHeight="1" x14ac:dyDescent="0.2">
      <c r="A46" s="228">
        <v>12</v>
      </c>
      <c r="B46" s="229">
        <f>IF(C46&lt;&gt;"",C46,"")</f>
        <v>45638</v>
      </c>
      <c r="C46" s="230">
        <f>IF(E46="Spielfrei","",IF(G46="Spielfrei","",IF(E46=$A$1,$L$45+$L$1,IF(E46=$A$2,$L$45+$L$2,IF(E46=$A$3,$L$45+$L$3,IF(E46=$A$4,$L$45+$L$4,IF(E46=$A$5,$L$45+$L$5,IF(E46=$A$6,$L$45+$L$6,IF(E46=$A$2,$L$45+$L$2,IF(E46=$A$8,$L$45+$L$8,IF(E46=$A$9,$L$45+$L$9,IF(E46=$A$10,$L$45+$L$10,""))))))))))))</f>
        <v>45638</v>
      </c>
      <c r="D46" s="231" t="str">
        <f>IF(G46="Spielfrei","",IF(E46="Spielfrei","",IF(E46=$A$1,$G$1,IF(E46=$A$2,$G$2,IF(E46=$A$3,$G$3,IF(E46=$A$4,$G$4,IF(E46=$A$5,$G$5,IF(E46=$A$6,$G$6,IF(E46=$A$2,$G$2,IF(E46=$A$8,$G$8,IF(E46=$A$9,$G$9,IF(E46=$A$10,$G$10,""))))))))))))</f>
        <v>19.30 Uhr</v>
      </c>
      <c r="E46" s="232" t="str">
        <f>$G$27</f>
        <v>BSG Aktiv</v>
      </c>
      <c r="F46" s="215" t="s">
        <v>7</v>
      </c>
      <c r="G46" s="232" t="str">
        <f>$E$27</f>
        <v>Finanzamt /Generali Deutschland</v>
      </c>
      <c r="H46" s="216"/>
      <c r="I46" s="217" t="str">
        <f t="shared" si="69"/>
        <v/>
      </c>
      <c r="J46" s="218"/>
      <c r="K46" s="563"/>
      <c r="L46" s="1162"/>
      <c r="M46" s="1163"/>
      <c r="N46" s="169">
        <f t="shared" si="71"/>
        <v>0</v>
      </c>
      <c r="O46" s="169">
        <f t="shared" si="72"/>
        <v>0</v>
      </c>
      <c r="P46" s="170">
        <f t="shared" si="73"/>
        <v>0</v>
      </c>
      <c r="Q46" s="171">
        <f t="shared" si="74"/>
        <v>0</v>
      </c>
      <c r="R46" s="169">
        <f t="shared" si="75"/>
        <v>0</v>
      </c>
      <c r="S46" s="169">
        <f t="shared" si="76"/>
        <v>0</v>
      </c>
      <c r="V46" s="164" t="str">
        <f t="shared" si="77"/>
        <v/>
      </c>
      <c r="W46" s="174" t="str">
        <f t="shared" si="78"/>
        <v/>
      </c>
      <c r="X46" s="78" t="str">
        <f t="shared" si="79"/>
        <v/>
      </c>
    </row>
    <row r="47" spans="1:39" ht="18" customHeight="1" x14ac:dyDescent="0.2">
      <c r="A47" s="233"/>
      <c r="B47" s="234"/>
      <c r="C47" s="235"/>
      <c r="D47" s="236"/>
      <c r="E47" s="237"/>
      <c r="F47" s="222"/>
      <c r="G47" s="237"/>
      <c r="H47" s="223"/>
      <c r="I47" s="224"/>
      <c r="J47" s="225"/>
      <c r="K47" s="563">
        <f>WEEKNUM(L45)</f>
        <v>50</v>
      </c>
      <c r="L47" s="1162"/>
      <c r="M47" s="1163"/>
      <c r="N47" s="169">
        <f t="shared" si="71"/>
        <v>0</v>
      </c>
      <c r="O47" s="169">
        <f t="shared" si="72"/>
        <v>0</v>
      </c>
      <c r="P47" s="170">
        <f t="shared" si="73"/>
        <v>0</v>
      </c>
      <c r="Q47" s="171">
        <f t="shared" si="74"/>
        <v>0</v>
      </c>
      <c r="R47" s="169">
        <f t="shared" si="75"/>
        <v>0</v>
      </c>
      <c r="S47" s="169">
        <f t="shared" si="76"/>
        <v>0</v>
      </c>
      <c r="V47" s="164" t="str">
        <f t="shared" si="77"/>
        <v/>
      </c>
      <c r="W47" s="174">
        <f t="shared" si="78"/>
        <v>0</v>
      </c>
      <c r="X47" s="78" t="str">
        <f t="shared" si="79"/>
        <v/>
      </c>
    </row>
    <row r="48" spans="1:39" ht="42" customHeight="1" x14ac:dyDescent="0.2">
      <c r="A48" s="1166" t="s">
        <v>546</v>
      </c>
      <c r="B48" s="1167"/>
      <c r="C48" s="1167"/>
      <c r="D48" s="1167"/>
      <c r="E48" s="1167"/>
      <c r="F48" s="1167"/>
      <c r="G48" s="1167"/>
      <c r="H48" s="1167"/>
      <c r="I48" s="1167"/>
      <c r="J48" s="1168"/>
      <c r="K48" s="600"/>
      <c r="L48" s="601"/>
      <c r="M48" s="567"/>
      <c r="N48" s="544"/>
      <c r="O48" s="544"/>
      <c r="P48" s="544"/>
      <c r="Q48" s="544"/>
      <c r="R48" s="544"/>
      <c r="S48" s="544"/>
      <c r="V48" s="543"/>
      <c r="W48" s="543"/>
      <c r="X48" s="543"/>
      <c r="AC48" s="542"/>
      <c r="AD48" s="542"/>
      <c r="AE48" s="542"/>
      <c r="AF48" s="542"/>
      <c r="AG48" s="542"/>
      <c r="AH48" s="542"/>
      <c r="AI48" s="542"/>
      <c r="AJ48" s="542"/>
      <c r="AK48" s="545"/>
      <c r="AL48" s="545"/>
      <c r="AM48" s="542"/>
    </row>
    <row r="49" spans="1:10" ht="20.25" x14ac:dyDescent="0.3">
      <c r="A49" s="1123" t="s">
        <v>278</v>
      </c>
      <c r="B49" s="1123"/>
      <c r="C49" s="1123"/>
      <c r="D49" s="1123"/>
      <c r="E49" s="1123"/>
      <c r="F49" s="1123"/>
      <c r="G49" s="1123"/>
      <c r="H49" s="1123"/>
      <c r="I49" s="1123"/>
      <c r="J49" s="1123"/>
    </row>
    <row r="50" spans="1:10" ht="15" customHeight="1" x14ac:dyDescent="0.25">
      <c r="A50" s="1113" t="str">
        <f>Teilnehmer!$A$21</f>
        <v>Boendgen - Baustoffe</v>
      </c>
      <c r="B50" s="1114"/>
      <c r="C50" s="1114"/>
      <c r="D50" s="1114"/>
      <c r="E50" s="1114"/>
      <c r="F50" s="1114"/>
      <c r="G50" s="1114"/>
      <c r="H50" s="1114"/>
      <c r="I50" s="1114"/>
      <c r="J50" s="1115"/>
    </row>
    <row r="51" spans="1:10" ht="15" customHeight="1" x14ac:dyDescent="0.2">
      <c r="A51" s="1105" t="str">
        <f>Teilnehmer!$A$22</f>
        <v>Mittwoch  19.00 Uhr</v>
      </c>
      <c r="B51" s="1106"/>
      <c r="C51" s="1107"/>
      <c r="D51" s="1111" t="str">
        <f>Teilnehmer!$B$22</f>
        <v>Stolberg-Büsbach, Turnhalle Grundschule Bischofstr.,
 Zufahrt über "In der Dell"</v>
      </c>
      <c r="E51" s="1111"/>
      <c r="F51" s="1111"/>
      <c r="G51" s="1111"/>
      <c r="H51" s="1111"/>
      <c r="I51" s="1111"/>
      <c r="J51" s="1112"/>
    </row>
    <row r="52" spans="1:10" ht="15" customHeight="1" x14ac:dyDescent="0.2">
      <c r="A52" s="1108"/>
      <c r="B52" s="1109"/>
      <c r="C52" s="1110"/>
      <c r="D52" s="1100" t="str">
        <f>Teilnehmer!$B$23</f>
        <v xml:space="preserve"> 52223  Stolberg</v>
      </c>
      <c r="E52" s="1100"/>
      <c r="F52" s="1100"/>
      <c r="G52" s="1100"/>
      <c r="H52" s="1100"/>
      <c r="I52" s="1100"/>
      <c r="J52" s="1101"/>
    </row>
    <row r="53" spans="1:10" ht="9" customHeight="1" x14ac:dyDescent="0.2">
      <c r="A53" s="1102"/>
      <c r="B53" s="1102"/>
      <c r="C53" s="1102"/>
      <c r="D53" s="1102"/>
      <c r="E53" s="1102"/>
      <c r="F53" s="1102"/>
      <c r="G53" s="1102"/>
      <c r="H53" s="1102"/>
      <c r="I53" s="1102"/>
      <c r="J53" s="1102"/>
    </row>
    <row r="54" spans="1:10" ht="15" customHeight="1" x14ac:dyDescent="0.25">
      <c r="A54" s="1113" t="str">
        <f>Teilnehmer!$A$29</f>
        <v>BSG Aktiv</v>
      </c>
      <c r="B54" s="1114"/>
      <c r="C54" s="1114"/>
      <c r="D54" s="1114"/>
      <c r="E54" s="1114"/>
      <c r="F54" s="1114"/>
      <c r="G54" s="1114"/>
      <c r="H54" s="1114"/>
      <c r="I54" s="1114"/>
      <c r="J54" s="1115"/>
    </row>
    <row r="55" spans="1:10" ht="15" customHeight="1" x14ac:dyDescent="0.2">
      <c r="A55" s="1105" t="str">
        <f>Teilnehmer!$A$30</f>
        <v>Donnerstag  19.30 Uhr</v>
      </c>
      <c r="B55" s="1106"/>
      <c r="C55" s="1107"/>
      <c r="D55" s="1111" t="str">
        <f>Teilnehmer!$B$30</f>
        <v>Sporthalle GGS Weisweiler, Auf dem Drisch 28, 52249 Eschweiler</v>
      </c>
      <c r="E55" s="1111"/>
      <c r="F55" s="1111"/>
      <c r="G55" s="1111"/>
      <c r="H55" s="1111"/>
      <c r="I55" s="1111"/>
      <c r="J55" s="1112"/>
    </row>
    <row r="56" spans="1:10" ht="15" customHeight="1" x14ac:dyDescent="0.2">
      <c r="A56" s="1108"/>
      <c r="B56" s="1109"/>
      <c r="C56" s="1110"/>
      <c r="D56" s="1100" t="str">
        <f>Teilnehmer!$B$31</f>
        <v>Auf dem Drisch 28, 52249 Eschweiler</v>
      </c>
      <c r="E56" s="1100"/>
      <c r="F56" s="1100"/>
      <c r="G56" s="1100"/>
      <c r="H56" s="1100"/>
      <c r="I56" s="1100"/>
      <c r="J56" s="1101"/>
    </row>
    <row r="57" spans="1:10" ht="9" customHeight="1" x14ac:dyDescent="0.2">
      <c r="A57" s="1102"/>
      <c r="B57" s="1102"/>
      <c r="C57" s="1102"/>
      <c r="D57" s="1102"/>
      <c r="E57" s="1102"/>
      <c r="F57" s="1102"/>
      <c r="G57" s="1102"/>
      <c r="H57" s="1102"/>
      <c r="I57" s="1102"/>
      <c r="J57" s="1102"/>
    </row>
    <row r="58" spans="1:10" ht="15" customHeight="1" x14ac:dyDescent="0.25">
      <c r="A58" s="1113" t="str">
        <f>Teilnehmer!$A$37</f>
        <v>Stadtverwaltung Aachen</v>
      </c>
      <c r="B58" s="1114"/>
      <c r="C58" s="1114"/>
      <c r="D58" s="1114"/>
      <c r="E58" s="1114"/>
      <c r="F58" s="1114"/>
      <c r="G58" s="1114"/>
      <c r="H58" s="1114"/>
      <c r="I58" s="1114"/>
      <c r="J58" s="1115"/>
    </row>
    <row r="59" spans="1:10" ht="15" customHeight="1" x14ac:dyDescent="0.2">
      <c r="A59" s="1105" t="str">
        <f>Teilnehmer!$A$38</f>
        <v>Montag  17:30 Uhr</v>
      </c>
      <c r="B59" s="1106"/>
      <c r="C59" s="1107"/>
      <c r="D59" s="1111" t="str">
        <f>Teilnehmer!$B$38</f>
        <v xml:space="preserve">Couven-Gymnasium Gymnastikhalle </v>
      </c>
      <c r="E59" s="1111"/>
      <c r="F59" s="1111"/>
      <c r="G59" s="1111"/>
      <c r="H59" s="1111"/>
      <c r="I59" s="1111"/>
      <c r="J59" s="1112"/>
    </row>
    <row r="60" spans="1:10" ht="15" customHeight="1" x14ac:dyDescent="0.2">
      <c r="A60" s="1108"/>
      <c r="B60" s="1109"/>
      <c r="C60" s="1110"/>
      <c r="D60" s="1100" t="str">
        <f>Teilnehmer!$B$39</f>
        <v>Nebeneingang Hohenstaufenallee Aachen</v>
      </c>
      <c r="E60" s="1100"/>
      <c r="F60" s="1100"/>
      <c r="G60" s="1100"/>
      <c r="H60" s="1100"/>
      <c r="I60" s="1100"/>
      <c r="J60" s="1101"/>
    </row>
    <row r="61" spans="1:10" ht="9" customHeight="1" x14ac:dyDescent="0.2">
      <c r="A61" s="1102"/>
      <c r="B61" s="1102"/>
      <c r="C61" s="1102"/>
      <c r="D61" s="1102"/>
      <c r="E61" s="1102"/>
      <c r="F61" s="1102"/>
      <c r="G61" s="1102"/>
      <c r="H61" s="1102"/>
      <c r="I61" s="1102"/>
      <c r="J61" s="1102"/>
    </row>
    <row r="62" spans="1:10" ht="15" customHeight="1" x14ac:dyDescent="0.25">
      <c r="A62" s="1113" t="str">
        <f>Teilnehmer!$A$44</f>
        <v>STAWAG</v>
      </c>
      <c r="B62" s="1114"/>
      <c r="C62" s="1114"/>
      <c r="D62" s="1114"/>
      <c r="E62" s="1114"/>
      <c r="F62" s="1114"/>
      <c r="G62" s="1114"/>
      <c r="H62" s="1114"/>
      <c r="I62" s="1114"/>
      <c r="J62" s="1115"/>
    </row>
    <row r="63" spans="1:10" ht="15" customHeight="1" x14ac:dyDescent="0.2">
      <c r="A63" s="1127" t="str">
        <f>Teilnehmer!$A$45</f>
        <v>Donnerstag  0,71875</v>
      </c>
      <c r="B63" s="1128"/>
      <c r="C63" s="1128"/>
      <c r="D63" s="1131" t="str">
        <f>Teilnehmer!$B$45</f>
        <v>Sporthalle STAWAG  Eingang Grüner Weg</v>
      </c>
      <c r="E63" s="1132"/>
      <c r="F63" s="1132"/>
      <c r="G63" s="1132"/>
      <c r="H63" s="1132"/>
      <c r="I63" s="1132"/>
      <c r="J63" s="1133"/>
    </row>
    <row r="64" spans="1:10" ht="15" customHeight="1" x14ac:dyDescent="0.2">
      <c r="A64" s="1129"/>
      <c r="B64" s="1130"/>
      <c r="C64" s="1130"/>
      <c r="D64" s="1134" t="str">
        <f>Teilnehmer!$B$46</f>
        <v xml:space="preserve"> Aachen</v>
      </c>
      <c r="E64" s="1135"/>
      <c r="F64" s="1135"/>
      <c r="G64" s="1135"/>
      <c r="H64" s="1135"/>
      <c r="I64" s="1135"/>
      <c r="J64" s="1136"/>
    </row>
    <row r="65" spans="1:10" ht="9" customHeight="1" x14ac:dyDescent="0.2">
      <c r="A65" s="1137"/>
      <c r="B65" s="1137"/>
      <c r="C65" s="1137"/>
      <c r="D65" s="1137"/>
      <c r="E65" s="1137"/>
      <c r="F65" s="1137"/>
      <c r="G65" s="1137"/>
      <c r="H65" s="1137"/>
      <c r="I65" s="1137"/>
      <c r="J65" s="1137"/>
    </row>
    <row r="66" spans="1:10" x14ac:dyDescent="0.2">
      <c r="A66" s="603"/>
      <c r="B66" s="603"/>
      <c r="C66" s="603"/>
      <c r="D66" s="603"/>
      <c r="E66" s="603"/>
      <c r="F66" s="603"/>
      <c r="G66" s="603"/>
      <c r="H66" s="604"/>
      <c r="I66" s="604"/>
      <c r="J66" s="604"/>
    </row>
  </sheetData>
  <sortState xmlns:xlrd2="http://schemas.microsoft.com/office/spreadsheetml/2017/richdata2" ref="B22:G23">
    <sortCondition ref="B22:B23"/>
  </sortState>
  <mergeCells count="90">
    <mergeCell ref="AC11:AM11"/>
    <mergeCell ref="AC12:AC13"/>
    <mergeCell ref="AG12:AG13"/>
    <mergeCell ref="AK12:AK14"/>
    <mergeCell ref="AL12:AL14"/>
    <mergeCell ref="AM12:AM14"/>
    <mergeCell ref="V7:X7"/>
    <mergeCell ref="V1:X1"/>
    <mergeCell ref="V2:X2"/>
    <mergeCell ref="V3:X3"/>
    <mergeCell ref="V4:X4"/>
    <mergeCell ref="V5:X5"/>
    <mergeCell ref="V6:X6"/>
    <mergeCell ref="R40:S40"/>
    <mergeCell ref="L36:M36"/>
    <mergeCell ref="R15:S15"/>
    <mergeCell ref="L16:M16"/>
    <mergeCell ref="R21:S21"/>
    <mergeCell ref="L21:M21"/>
    <mergeCell ref="L25:M25"/>
    <mergeCell ref="L33:M33"/>
    <mergeCell ref="L29:M29"/>
    <mergeCell ref="R36:S36"/>
    <mergeCell ref="L37:M39"/>
    <mergeCell ref="R16:S16"/>
    <mergeCell ref="L17:M19"/>
    <mergeCell ref="L45:M47"/>
    <mergeCell ref="L41:M43"/>
    <mergeCell ref="L40:M40"/>
    <mergeCell ref="L44:M44"/>
    <mergeCell ref="A48:J48"/>
    <mergeCell ref="F16:J16"/>
    <mergeCell ref="A20:J20"/>
    <mergeCell ref="A21:E21"/>
    <mergeCell ref="A25:E25"/>
    <mergeCell ref="F25:J25"/>
    <mergeCell ref="A19:J19"/>
    <mergeCell ref="A6:E6"/>
    <mergeCell ref="L26:M28"/>
    <mergeCell ref="L30:M32"/>
    <mergeCell ref="A14:J14"/>
    <mergeCell ref="H15:J15"/>
    <mergeCell ref="A7:E7"/>
    <mergeCell ref="A8:E8"/>
    <mergeCell ref="A9:E9"/>
    <mergeCell ref="A10:E10"/>
    <mergeCell ref="A11:J11"/>
    <mergeCell ref="A29:E29"/>
    <mergeCell ref="A13:J13"/>
    <mergeCell ref="F29:J29"/>
    <mergeCell ref="A12:J12"/>
    <mergeCell ref="L22:M24"/>
    <mergeCell ref="A16:E16"/>
    <mergeCell ref="A62:J62"/>
    <mergeCell ref="A63:C64"/>
    <mergeCell ref="D63:J63"/>
    <mergeCell ref="D64:J64"/>
    <mergeCell ref="A65:J65"/>
    <mergeCell ref="D55:J55"/>
    <mergeCell ref="D56:J56"/>
    <mergeCell ref="F21:J21"/>
    <mergeCell ref="A57:J57"/>
    <mergeCell ref="A54:J54"/>
    <mergeCell ref="A36:E36"/>
    <mergeCell ref="F36:J36"/>
    <mergeCell ref="A40:E40"/>
    <mergeCell ref="A44:E44"/>
    <mergeCell ref="A49:J49"/>
    <mergeCell ref="A39:J39"/>
    <mergeCell ref="D60:J60"/>
    <mergeCell ref="A61:J61"/>
    <mergeCell ref="F44:J44"/>
    <mergeCell ref="A33:J33"/>
    <mergeCell ref="A53:J53"/>
    <mergeCell ref="A51:C52"/>
    <mergeCell ref="D51:J51"/>
    <mergeCell ref="A50:J50"/>
    <mergeCell ref="F40:J40"/>
    <mergeCell ref="A34:J34"/>
    <mergeCell ref="H35:J35"/>
    <mergeCell ref="A58:J58"/>
    <mergeCell ref="A59:C60"/>
    <mergeCell ref="D59:J59"/>
    <mergeCell ref="D52:J52"/>
    <mergeCell ref="A55:C56"/>
    <mergeCell ref="A1:E1"/>
    <mergeCell ref="A2:E2"/>
    <mergeCell ref="A3:E3"/>
    <mergeCell ref="A4:E4"/>
    <mergeCell ref="A5:E5"/>
  </mergeCells>
  <conditionalFormatting sqref="D22:D24">
    <cfRule type="expression" priority="29">
      <formula>IF($E$17=frei,oder,IF($G$17,""))</formula>
    </cfRule>
  </conditionalFormatting>
  <conditionalFormatting sqref="D30:D32">
    <cfRule type="expression" priority="28">
      <formula>IF($E$17=frei,oder,IF($G$17,""))</formula>
    </cfRule>
  </conditionalFormatting>
  <conditionalFormatting sqref="D26:D28">
    <cfRule type="expression" priority="22">
      <formula>IF($E$17=frei,oder,IF($G$17,""))</formula>
    </cfRule>
  </conditionalFormatting>
  <conditionalFormatting sqref="D17:D18">
    <cfRule type="expression" priority="4">
      <formula>IF($E$17=frei,oder,IF($G$17,""))</formula>
    </cfRule>
  </conditionalFormatting>
  <conditionalFormatting sqref="D37:D38">
    <cfRule type="expression" priority="3">
      <formula>IF($E$17=frei,oder,IF($G$17,""))</formula>
    </cfRule>
  </conditionalFormatting>
  <conditionalFormatting sqref="D41:D43">
    <cfRule type="expression" priority="2">
      <formula>IF($E$17=frei,oder,IF($G$17,""))</formula>
    </cfRule>
  </conditionalFormatting>
  <conditionalFormatting sqref="D45:D47">
    <cfRule type="expression" priority="1">
      <formula>IF($E$17=frei,oder,IF($G$17,""))</formula>
    </cfRule>
  </conditionalFormatting>
  <printOptions horizontalCentered="1"/>
  <pageMargins left="0.59055118110236227" right="0.31496062992125984" top="0.39370078740157483" bottom="0.19685039370078741" header="0" footer="0"/>
  <pageSetup paperSize="9" scale="88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23"/>
  <dimension ref="A1:AM89"/>
  <sheetViews>
    <sheetView topLeftCell="A17" workbookViewId="0">
      <selection activeCell="G53" sqref="G53"/>
    </sheetView>
  </sheetViews>
  <sheetFormatPr baseColWidth="10" defaultRowHeight="12.75" x14ac:dyDescent="0.2"/>
  <cols>
    <col min="1" max="1" width="4.83203125" style="31" customWidth="1"/>
    <col min="2" max="2" width="8.5" style="31" bestFit="1" customWidth="1"/>
    <col min="3" max="3" width="12.83203125" style="31" customWidth="1"/>
    <col min="4" max="4" width="11.83203125" style="31" customWidth="1"/>
    <col min="5" max="5" width="34.1640625" style="31" bestFit="1" customWidth="1"/>
    <col min="6" max="6" width="3.33203125" style="31" customWidth="1"/>
    <col min="7" max="7" width="34.1640625" style="31" bestFit="1" customWidth="1"/>
    <col min="8" max="8" width="6.5" style="50" customWidth="1"/>
    <col min="9" max="9" width="2.83203125" style="50" customWidth="1"/>
    <col min="10" max="10" width="6.5" style="50" customWidth="1"/>
    <col min="11" max="11" width="16.1640625" style="78" hidden="1" customWidth="1"/>
    <col min="12" max="13" width="6.83203125" style="31" hidden="1" customWidth="1"/>
    <col min="14" max="14" width="3.83203125" style="50" hidden="1" customWidth="1"/>
    <col min="15" max="15" width="6.33203125" style="50" hidden="1" customWidth="1"/>
    <col min="16" max="16" width="4" style="50" hidden="1" customWidth="1"/>
    <col min="17" max="19" width="3.83203125" style="50" hidden="1" customWidth="1"/>
    <col min="20" max="20" width="3.83203125" style="31" hidden="1" customWidth="1"/>
    <col min="21" max="21" width="4.83203125" style="164" hidden="1" customWidth="1"/>
    <col min="22" max="24" width="4.83203125" style="78" hidden="1" customWidth="1"/>
    <col min="25" max="25" width="12" style="31" hidden="1" customWidth="1"/>
    <col min="26" max="26" width="1" style="31" hidden="1" customWidth="1"/>
    <col min="27" max="27" width="12" style="31" hidden="1" customWidth="1"/>
    <col min="28" max="28" width="5.83203125" style="31" customWidth="1"/>
    <col min="29" max="29" width="35.83203125" style="488" bestFit="1" customWidth="1"/>
    <col min="30" max="36" width="7.33203125" style="488" customWidth="1"/>
    <col min="37" max="38" width="7.83203125" style="489" customWidth="1"/>
    <col min="39" max="39" width="7.83203125" style="488" customWidth="1"/>
    <col min="40" max="16384" width="12" style="31"/>
  </cols>
  <sheetData>
    <row r="1" spans="1:39" ht="12.75" hidden="1" customHeight="1" x14ac:dyDescent="0.2">
      <c r="A1" s="1099" t="str">
        <f>IF(Teilnehmer!$K$5="B1",Teilnehmer!$A$5,IF(Teilnehmer!$K$6="B1",Teilnehmer!$A$6,IF(Teilnehmer!$K$7="B1",Teilnehmer!$A$7,IF(Teilnehmer!$K$8="B1",Teilnehmer!$A$8,IF(Teilnehmer!$K$9="B1",Teilnehmer!$A$9,IF(Teilnehmer!$K$10="B1",Teilnehmer!$A$10,IF(Teilnehmer!$K$11="B1",Teilnehmer!$A$11,IF(Teilnehmer!$K$12="B1",Teilnehmer!$A$12,IF(Teilnehmer!$K$13="B1",Teilnehmer!#REF!,"")))))))))</f>
        <v>AMG / Allianz</v>
      </c>
      <c r="B1" s="1099"/>
      <c r="C1" s="1099"/>
      <c r="D1" s="1099"/>
      <c r="E1" s="1099"/>
      <c r="F1" s="172"/>
      <c r="G1" s="697" t="str">
        <f>IF(Teilnehmer!$K$5="B1",Teilnehmer!$I$5,IF(Teilnehmer!$K$6="B1",Teilnehmer!$I$6,IF(Teilnehmer!$K$7="B1",Teilnehmer!$I$7,IF(Teilnehmer!$K$8="B1",Teilnehmer!$I$8,IF(Teilnehmer!$K$9="B1",Teilnehmer!$I$9,IF(Teilnehmer!$K$10="B1",Teilnehmer!$I$10,IF(Teilnehmer!$K$11="B1",Teilnehmer!$I$11,IF(Teilnehmer!$K$12="B1",Teilnehmer!$I$12,IF(Teilnehmer!$K$13="B1",Teilnehmer!$I$13,"")))))))))</f>
        <v>17.30 Uhr</v>
      </c>
      <c r="H1" s="173" t="str">
        <f>IF(Teilnehmer!$K$5="B1",Teilnehmer!$H$5,IF(Teilnehmer!$K$6="B1",Teilnehmer!$H$6,IF(Teilnehmer!$K$7="B1",Teilnehmer!$H$7,IF(Teilnehmer!$K$8="B1",Teilnehmer!$H$8,IF(Teilnehmer!$K$9="B1",Teilnehmer!$H$9,IF(Teilnehmer!$K$10="B1",Teilnehmer!$H$10,IF(Teilnehmer!$K$11="B1",Teilnehmer!$H$11,IF(Teilnehmer!$K$12="B1",Teilnehmer!$H$12,IF(Teilnehmer!$K$13="B1",Teilnehmer!$H$13,"")))))))))</f>
        <v>Do.</v>
      </c>
      <c r="I1" s="173"/>
      <c r="J1" s="173"/>
      <c r="L1" s="31">
        <f t="shared" ref="L1:L11" si="0">IF(H1="Mo.",0,IF(H1="Di.",1,IF(H1="Mi.",2,IF(H1="Do.",3,IF(H1="Fr.",4,"")))))</f>
        <v>3</v>
      </c>
      <c r="N1" s="50">
        <f>COUNTIFS($E$19:$E$71,$A$1,$V$19:$V$71,12)+COUNTIFS($E$19:$E$71,$A$1,$V$19:$V$71,11)+COUNTIFS($G$19:$G$71,$A$1,$X$19:$X$71,12)+COUNTIFS($G$19:$G$71,$A$1,$X$19:$X$71,11)</f>
        <v>0</v>
      </c>
      <c r="O1" s="50">
        <f t="array" ref="O1">COUNTIFS($E$19:$E$71,$A$1,$V$19:$V$71,10)+COUNTIFS($E$19:$E$71,$A$1,$V$19:$V$71,9)+COUNTIFS($G$19:$G$71,$A$1,$X$19:$X$71,10)+COUNTIFS($G$19:$G$71,$A$1,$X$19:$X$71,9)</f>
        <v>0</v>
      </c>
      <c r="P1" s="50">
        <f t="array" ref="P1">COUNTIFS($E$19:$E$71,$A$1,$V$19:$V$71,8)+COUNTIFS($E$19:$E$71,$A$1,$V$19:$V$71,7)+COUNTIFS($G$19:$G$71,$A$1,$X$19:$X$71,8)+COUNTIFS($G$19:$G$71,$A$1,$X$19:$X$71,7)</f>
        <v>0</v>
      </c>
      <c r="Q1" s="50">
        <f t="array" ref="Q1">COUNTIFS($E$19:$E$71,$A$1,$V$19:$V$71,6)+COUNTIFS($G$19:$G$71,$A$1,$X$19:$X$71,6)</f>
        <v>0</v>
      </c>
      <c r="R1" s="50">
        <f t="array" ref="R1">COUNTIFS($E$19:$E$71,$A$1,$V$19:$V$71,4)+COUNTIFS($E$19:$E$71,$A$1,$V$19:$V$71,5)+COUNTIFS($G$19:$G$71,$A$1,$X$19:$X$71,4)+COUNTIFS($G$19:$G$71,$A$1,$X$19:$X$71,5)</f>
        <v>0</v>
      </c>
      <c r="S1" s="50">
        <f t="array" ref="S1">COUNTIFS($E$19:$E$71,$A$1,$V$19:$V$71,3)+COUNTIFS($E$19:$E$71,$A$1,$V$19:$V$71,2)+COUNTIFS($G$19:$G$71,$A$1,$X$19:$X$71,3)+COUNTIFS($G$19:$G$71,$A$1,$X$19:$X$71,2)</f>
        <v>0</v>
      </c>
      <c r="T1" s="50">
        <f t="array" ref="T1">COUNTIFS($E$19:$E$71,$A$1,$V$19:$V$71,1)+COUNTIFS($E$19:$E$71,$A$1,$V$19:$V$71,0)+COUNTIFS($G$19:$G$71,$A$1,$X$19:$X$71,1)+COUNTIFS($G$19:$G$71,$A$1,$X$19:$X$71,0)</f>
        <v>0</v>
      </c>
      <c r="V1" s="1172">
        <f t="shared" ref="V1:V9" si="1">SUMIF($E$19:$E$71,A1,$V$19:$V$71)+SUMIF($G$19:$G$71,A1,$X$19:$X$71)</f>
        <v>0</v>
      </c>
      <c r="W1" s="1172"/>
      <c r="X1" s="1172"/>
      <c r="AC1" s="493"/>
      <c r="AD1" s="493"/>
      <c r="AE1" s="493"/>
      <c r="AF1" s="493"/>
      <c r="AG1" s="493"/>
      <c r="AH1" s="493"/>
      <c r="AI1" s="493"/>
      <c r="AJ1" s="493"/>
      <c r="AK1" s="497"/>
      <c r="AL1" s="497"/>
      <c r="AM1" s="493"/>
    </row>
    <row r="2" spans="1:39" ht="12.75" hidden="1" customHeight="1" x14ac:dyDescent="0.2">
      <c r="A2" s="1099" t="str">
        <f>IF(Teilnehmer!$K$5="B2",Teilnehmer!$A$5,IF(Teilnehmer!$K$6="B2",Teilnehmer!$A$6,IF(Teilnehmer!$K$7="B2",Teilnehmer!$A$7,IF(Teilnehmer!$K$8="B2",Teilnehmer!$A$8,IF(Teilnehmer!$K$9="B2",Teilnehmer!$A$9,IF(Teilnehmer!$K$10="B2",Teilnehmer!$A$10,IF(Teilnehmer!$K$11="B2",Teilnehmer!$A$11,IF(Teilnehmer!$K$12="B2",Teilnehmer!$A$12,IF(Teilnehmer!$K$13="B2",Teilnehmer!#REF!,"")))))))))</f>
        <v>STAWAG</v>
      </c>
      <c r="B2" s="1099"/>
      <c r="C2" s="1099"/>
      <c r="D2" s="1099"/>
      <c r="E2" s="1099"/>
      <c r="F2" s="172"/>
      <c r="G2" s="698">
        <f>IF(Teilnehmer!$K$5="B2",Teilnehmer!$I$5,IF(Teilnehmer!$K$6="B2",Teilnehmer!$I$6,IF(Teilnehmer!$K$7="B2",Teilnehmer!$I$7,IF(Teilnehmer!$K$8="B2",Teilnehmer!$I$8,IF(Teilnehmer!$K$9="B2",Teilnehmer!$I$9,IF(Teilnehmer!$K$10="B2",Teilnehmer!$I$10,IF(Teilnehmer!$K$11="B2",Teilnehmer!$I$11,IF(Teilnehmer!$K$12="B2",Teilnehmer!$I$12,IF(Teilnehmer!$K$13="B2",Teilnehmer!$I$13,"")))))))))</f>
        <v>0.71875</v>
      </c>
      <c r="H2" s="173" t="str">
        <f>IF(Teilnehmer!$K$5="B2",Teilnehmer!$H$5,IF(Teilnehmer!$K$6="B2",Teilnehmer!$H$6,IF(Teilnehmer!$K$7="B2",Teilnehmer!$H$7,IF(Teilnehmer!$K$8="B2",Teilnehmer!$H$8,IF(Teilnehmer!$K$9="B2",Teilnehmer!$H$9,IF(Teilnehmer!$K$10="B2",Teilnehmer!$H$10,IF(Teilnehmer!$K$11="B2",Teilnehmer!$H$11,IF(Teilnehmer!$K$12="B2",Teilnehmer!$H$12,IF(Teilnehmer!$K$13="B2",Teilnehmer!$H$13,"")))))))))</f>
        <v>Do.</v>
      </c>
      <c r="I2" s="173"/>
      <c r="J2" s="173"/>
      <c r="L2" s="31">
        <f t="shared" si="0"/>
        <v>3</v>
      </c>
      <c r="N2" s="50">
        <f t="array" ref="N2">COUNTIFS($E$19:$E$71,$A$2,$V$19:$V$71,12)+COUNTIFS($E$19:$E$71,$A$2,$V$19:$V$71,11)+COUNTIFS($G$19:$G$71,$A$2,$X$19:$X$71,12)+COUNTIFS($G$19:$G$71,$A$2,$X$19:$X$71,11)</f>
        <v>0</v>
      </c>
      <c r="O2" s="50">
        <f t="array" ref="O2">COUNTIFS($E$19:$E$71,$A$2,$V$19:$V$71,10)+COUNTIFS($E$19:$E$71,$A$2,$V$19:$V$71,9)+COUNTIFS($G$19:$G$71,$A$2,$X$19:$X$71,10)+COUNTIFS($G$19:$G$71,$A$2,$X$19:$X$71,9)</f>
        <v>0</v>
      </c>
      <c r="P2" s="50">
        <f t="array" ref="P2">COUNTIFS($E$19:$E$71,$A$2,$V$19:$V$71,8)+COUNTIFS($E$19:$E$71,$A$2,$V$19:$V$71,7)+COUNTIFS($G$19:$G$71,$A$2,$X$19:$X$71,8)+COUNTIFS($G$19:$G$71,$A$2,$X$19:$X$71,7)</f>
        <v>0</v>
      </c>
      <c r="Q2" s="50">
        <f t="array" ref="Q2">COUNTIFS($E$19:$E$71,$A$2,$V$19:$V$71,6)+COUNTIFS($G$19:$G$71,$A$2,$X$19:$X$71,6)</f>
        <v>0</v>
      </c>
      <c r="R2" s="50">
        <f t="array" ref="R2">COUNTIFS($E$19:$E$71,$A$2,$V$19:$V$71,4)+COUNTIFS($E$19:$E$71,$A$2,$V$19:$V$71,5)+COUNTIFS($G$19:$G$71,$A$2,$X$19:$X$71,4)+COUNTIFS($G$19:$G$71,$A$2,$X$19:$X$71,5)</f>
        <v>0</v>
      </c>
      <c r="S2" s="50">
        <f t="array" ref="S2">COUNTIFS($E$19:$E$71,$A$2,$V$19:$V$71,3)+COUNTIFS($E$19:$E$71,$A$2,$V$19:$V$71,2)+COUNTIFS($G$19:$G$71,$A$2,$X$19:$X$71,3)+COUNTIFS($G$19:$G$71,$A$2,$X$19:$X$71,2)</f>
        <v>0</v>
      </c>
      <c r="T2" s="50">
        <f t="array" ref="T2">COUNTIFS($E$19:$E$71,$A$2,$V$19:$V$71,1)+COUNTIFS($E$19:$E$71,$A$2,$V$19:$V$71,0)+COUNTIFS($G$19:$G$71,$A$2,$X$19:$X$71,1)+COUNTIFS($G$19:$G$71,$A$2,$X$19:$X$71,0)</f>
        <v>0</v>
      </c>
      <c r="V2" s="1172">
        <f t="shared" si="1"/>
        <v>0</v>
      </c>
      <c r="W2" s="1172"/>
      <c r="X2" s="1172"/>
      <c r="AC2" s="493"/>
      <c r="AD2" s="493"/>
      <c r="AE2" s="493"/>
      <c r="AF2" s="493"/>
      <c r="AG2" s="493"/>
      <c r="AH2" s="493"/>
      <c r="AI2" s="493"/>
      <c r="AJ2" s="493"/>
      <c r="AK2" s="497"/>
      <c r="AL2" s="497"/>
      <c r="AM2" s="493"/>
    </row>
    <row r="3" spans="1:39" ht="12.75" hidden="1" customHeight="1" x14ac:dyDescent="0.2">
      <c r="A3" s="1099" t="str">
        <f>IF(Teilnehmer!$K$5="B3",Teilnehmer!$A$5,IF(Teilnehmer!$K$6="B3",Teilnehmer!$A$6,IF(Teilnehmer!$K$7="B3",Teilnehmer!$A$7,IF(Teilnehmer!$K$8="B3",Teilnehmer!$A$8,IF(Teilnehmer!$K$9="B3",Teilnehmer!$A$9,IF(Teilnehmer!$K$10="B3",Teilnehmer!$A$10,IF(Teilnehmer!$K$11="B3",Teilnehmer!$A$11,IF(Teilnehmer!$K$12="B3",Teilnehmer!$A$12,IF(Teilnehmer!$K$13="B3",Teilnehmer!#REF!,"")))))))))</f>
        <v>TTC Justiz Aachen</v>
      </c>
      <c r="B3" s="1099"/>
      <c r="C3" s="1099"/>
      <c r="D3" s="1099"/>
      <c r="E3" s="1099"/>
      <c r="F3" s="172"/>
      <c r="G3" s="698" t="str">
        <f>IF(Teilnehmer!$K$5="B3",Teilnehmer!$I$5,IF(Teilnehmer!$K$6="B3",Teilnehmer!$I$6,IF(Teilnehmer!$K$7="B3",Teilnehmer!$I$7,IF(Teilnehmer!$K$8="B3",Teilnehmer!$I$8,IF(Teilnehmer!$K$9="B3",Teilnehmer!$I$9,IF(Teilnehmer!$K$10="B3",Teilnehmer!$I$10,IF(Teilnehmer!$K$11="B3",Teilnehmer!$I$11,IF(Teilnehmer!$K$12="B3",Teilnehmer!$I$12,IF(Teilnehmer!$K$13="B3",Teilnehmer!$I$13,"")))))))))</f>
        <v>17.30 Uhr</v>
      </c>
      <c r="H3" s="173" t="str">
        <f>IF(Teilnehmer!$K$5="B3",Teilnehmer!$H$5,IF(Teilnehmer!$K$6="B3",Teilnehmer!$H$6,IF(Teilnehmer!$K$7="B3",Teilnehmer!$H$7,IF(Teilnehmer!$K$8="B3",Teilnehmer!$H$8,IF(Teilnehmer!$K$9="B3",Teilnehmer!$H$9,IF(Teilnehmer!$K$10="B3",Teilnehmer!$H$10,IF(Teilnehmer!$K$11="B3",Teilnehmer!$H$11,IF(Teilnehmer!$K$12="B3",Teilnehmer!$H$12,IF(Teilnehmer!$K$13="B3",Teilnehmer!$H$13,"")))))))))</f>
        <v>Di.</v>
      </c>
      <c r="I3" s="173"/>
      <c r="J3" s="173"/>
      <c r="L3" s="31">
        <f t="shared" si="0"/>
        <v>1</v>
      </c>
      <c r="N3" s="50">
        <f t="array" ref="N3">COUNTIFS($E$19:$E$71,$A$3,$V$19:$V$71,12)+COUNTIFS($E$19:$E$71,$A$3,$V$19:$V$71,11)+COUNTIFS($G$19:$G$71,$A$3,$X$19:$X$71,12)+COUNTIFS($G$19:$G$71,$A$3,$X$19:$X$71,11)</f>
        <v>0</v>
      </c>
      <c r="O3" s="50">
        <f t="array" ref="O3">COUNTIFS($E$19:$E$71,$A$3,$V$19:$V$71,10)+COUNTIFS($E$19:$E$71,$A$3,$V$19:$V$71,9)+COUNTIFS($G$19:$G$71,$A$3,$X$19:$X$71,10)+COUNTIFS($G$19:$G$71,$A$3,$X$19:$X$71,9)</f>
        <v>0</v>
      </c>
      <c r="P3" s="50">
        <f t="array" ref="P3">COUNTIFS($E$19:$E$71,$A$3,$V$19:$V$71,8)+COUNTIFS($E$19:$E$71,$A$3,$V$19:$V$71,7)+COUNTIFS($G$19:$G$71,$A$3,$X$19:$X$71,8)+COUNTIFS($G$19:$G$71,$A$3,$X$19:$X$71,7)</f>
        <v>0</v>
      </c>
      <c r="Q3" s="50">
        <f t="array" ref="Q3">COUNTIFS($E$19:$E$71,$A$3,$V$19:$V$71,6)+COUNTIFS($G$19:$G$71,$A$3,$X$19:$X$71,6)</f>
        <v>0</v>
      </c>
      <c r="R3" s="50">
        <f t="array" ref="R3">COUNTIFS($E$19:$E$71,$A$3,$V$19:$V$71,4)+COUNTIFS($E$19:$E$71,$A$3,$V$19:$V$71,5)+COUNTIFS($G$19:$G$71,$A$3,$X$19:$X$71,4)+COUNTIFS($G$19:$G$71,$A$3,$X$19:$X$71,5)</f>
        <v>0</v>
      </c>
      <c r="S3" s="50">
        <f t="array" ref="S3">COUNTIFS($E$19:$E$71,$A$3,$V$19:$V$71,3)+COUNTIFS($E$19:$E$71,$A$3,$V$19:$V$71,2)+COUNTIFS($G$19:$G$71,$A$3,$X$19:$X$71,3)+COUNTIFS($G$19:$G$71,$A$3,$X$19:$X$71,2)</f>
        <v>0</v>
      </c>
      <c r="T3" s="50">
        <f t="array" ref="T3">COUNTIFS($E$19:$E$71,$A$3,$V$19:$V$71,1)+COUNTIFS($E$19:$E$71,$A$3,$V$19:$V$71,0)+COUNTIFS($G$19:$G$71,$A$3,$X$19:$X$71,1)+COUNTIFS($G$19:$G$71,$A$3,$X$19:$X$71,0)</f>
        <v>0</v>
      </c>
      <c r="V3" s="1172">
        <f t="shared" si="1"/>
        <v>0</v>
      </c>
      <c r="W3" s="1172"/>
      <c r="X3" s="1172"/>
      <c r="AC3" s="493"/>
      <c r="AD3" s="493"/>
      <c r="AE3" s="493"/>
      <c r="AF3" s="493"/>
      <c r="AG3" s="493"/>
      <c r="AH3" s="493"/>
      <c r="AI3" s="493"/>
      <c r="AJ3" s="493"/>
      <c r="AK3" s="497"/>
      <c r="AL3" s="497"/>
      <c r="AM3" s="493"/>
    </row>
    <row r="4" spans="1:39" ht="12.75" hidden="1" customHeight="1" x14ac:dyDescent="0.2">
      <c r="A4" s="1099" t="str">
        <f>IF(Teilnehmer!$K$5="B4",Teilnehmer!$A$5,IF(Teilnehmer!$K$6="B4",Teilnehmer!$A$6,IF(Teilnehmer!$K$7="B4",Teilnehmer!$A$7,IF(Teilnehmer!$K$8="B4",Teilnehmer!$A$8,IF(Teilnehmer!$K$9="B4",Teilnehmer!$A$9,IF(Teilnehmer!$K$10="B4",Teilnehmer!$A$10,IF(Teilnehmer!$K$11="B4",Teilnehmer!$A$11,IF(Teilnehmer!$K$12="B4",Teilnehmer!$A$12,IF(Teilnehmer!$K$13="B4",Teilnehmer!#REF!,"")))))))))</f>
        <v>Universitätsklinikum RWTH Aachen</v>
      </c>
      <c r="B4" s="1099"/>
      <c r="C4" s="1099"/>
      <c r="D4" s="1099"/>
      <c r="E4" s="1099"/>
      <c r="F4" s="172"/>
      <c r="G4" s="697" t="str">
        <f>IF(Teilnehmer!$K$5="B4",Teilnehmer!$I$5,IF(Teilnehmer!$K$6="B4",Teilnehmer!$I$6,IF(Teilnehmer!$K$7="B4",Teilnehmer!$I$7,IF(Teilnehmer!$K$8="B4",Teilnehmer!$I$8,IF(Teilnehmer!$K$9="B4",Teilnehmer!$I$9,IF(Teilnehmer!$K$10="B4",Teilnehmer!$I$10,IF(Teilnehmer!$K$11="B4",Teilnehmer!$I$11,IF(Teilnehmer!$K$12="B4",Teilnehmer!$I$12,IF(Teilnehmer!$K$13="B4",Teilnehmer!$I$13,"")))))))))</f>
        <v>16.00 Uhr</v>
      </c>
      <c r="H4" s="173" t="str">
        <f>IF(Teilnehmer!$K$5="B4",Teilnehmer!$H$5,IF(Teilnehmer!$K$6="B4",Teilnehmer!$H$6,IF(Teilnehmer!$K$7="B4",Teilnehmer!$H$7,IF(Teilnehmer!$K$8="B4",Teilnehmer!$H$8,IF(Teilnehmer!$K$9="B4",Teilnehmer!$H$9,IF(Teilnehmer!$K$10="B4",Teilnehmer!$H$10,IF(Teilnehmer!$K$11="B4",Teilnehmer!$H$11,IF(Teilnehmer!$K$12="B4",Teilnehmer!$H$12,IF(Teilnehmer!$K$13="B4",Teilnehmer!$H$13,"")))))))))</f>
        <v>Fr.</v>
      </c>
      <c r="I4" s="173"/>
      <c r="J4" s="173"/>
      <c r="L4" s="31">
        <f t="shared" si="0"/>
        <v>4</v>
      </c>
      <c r="N4" s="50">
        <f t="array" ref="N4">COUNTIFS($E$19:$E$71,$A$4,$V$19:$V$71,12)+COUNTIFS($E$19:$E$71,$A$4,$V$19:$V$71,11)+COUNTIFS($G$19:$G$71,$A$4,$X$19:$X$71,12)+COUNTIFS($G$19:$G$71,$A$4,$X$19:$X$71,11)</f>
        <v>0</v>
      </c>
      <c r="O4" s="50">
        <f t="array" ref="O4">COUNTIFS($E$19:$E$71,$A$4,$V$19:$V$71,10)+COUNTIFS($E$19:$E$71,$A$4,$V$19:$V$71,9)+COUNTIFS($G$19:$G$71,$A$4,$X$19:$X$71,10)+COUNTIFS($G$19:$G$71,$A$4,$X$19:$X$71,9)</f>
        <v>0</v>
      </c>
      <c r="P4" s="50">
        <f t="array" ref="P4">COUNTIFS($E$19:$E$71,$A$4,$V$19:$V$71,8)+COUNTIFS($E$19:$E$71,$A$4,$V$19:$V$71,7)+COUNTIFS($G$19:$G$71,$A$4,$X$19:$X$71,8)+COUNTIFS($G$19:$G$71,$A$4,$X$19:$X$71,7)</f>
        <v>0</v>
      </c>
      <c r="Q4" s="50">
        <f t="array" ref="Q4">COUNTIFS($E$19:$E$71,$A$4,$V$19:$V$71,6)+COUNTIFS($G$19:$G$71,$A$4,$X$19:$X$71,6)</f>
        <v>0</v>
      </c>
      <c r="R4" s="50">
        <f t="array" ref="R4">COUNTIFS($E$19:$E$71,$A$4,$V$19:$V$71,4)+COUNTIFS($E$19:$E$71,$A$4,$V$19:$V$71,5)+COUNTIFS($G$19:$G$71,$A$4,$X$19:$X$71,4)+COUNTIFS($G$19:$G$71,$A$4,$X$19:$X$71,5)</f>
        <v>0</v>
      </c>
      <c r="S4" s="50">
        <f t="array" ref="S4">COUNTIFS($E$19:$E$71,$A$4,$V$19:$V$71,3)+COUNTIFS($E$19:$E$71,$A$4,$V$19:$V$71,2)+COUNTIFS($G$19:$G$71,$A$4,$X$19:$X$71,3)+COUNTIFS($G$19:$G$71,$A$4,$X$19:$X$71,2)</f>
        <v>0</v>
      </c>
      <c r="T4" s="50">
        <f t="array" ref="T4">COUNTIFS($E$19:$E$71,$A$4,$V$19:$V$71,1)+COUNTIFS($E$19:$E$71,$A$4,$V$19:$V$71,0)+COUNTIFS($G$19:$G$71,$A$4,$X$19:$X$71,1)+COUNTIFS($G$19:$G$71,$A$4,$X$19:$X$71,0)</f>
        <v>0</v>
      </c>
      <c r="V4" s="1172">
        <f t="shared" si="1"/>
        <v>0</v>
      </c>
      <c r="W4" s="1172"/>
      <c r="X4" s="1172"/>
      <c r="AC4" s="493"/>
      <c r="AD4" s="493"/>
      <c r="AE4" s="493"/>
      <c r="AF4" s="493"/>
      <c r="AG4" s="493"/>
      <c r="AH4" s="493"/>
      <c r="AI4" s="493"/>
      <c r="AJ4" s="493"/>
      <c r="AK4" s="497"/>
      <c r="AL4" s="497"/>
      <c r="AM4" s="493"/>
    </row>
    <row r="5" spans="1:39" ht="12.75" hidden="1" customHeight="1" x14ac:dyDescent="0.2">
      <c r="A5" s="1099" t="str">
        <f>IF(Teilnehmer!$K$5="B5",Teilnehmer!$A$5,IF(Teilnehmer!$K$6="B5",Teilnehmer!$A$6,IF(Teilnehmer!$K$7="B5",Teilnehmer!$A$7,IF(Teilnehmer!$K$8="B5",Teilnehmer!$A$8,IF(Teilnehmer!$K$9="B5",Teilnehmer!$A$9,IF(Teilnehmer!$K$10="B5",Teilnehmer!$A$10,IF(Teilnehmer!$K$11="B5",Teilnehmer!$A$11,IF(Teilnehmer!$K$12="B5",Teilnehmer!$A$12,IF(Teilnehmer!$K$13="B5",Teilnehmer!#REF!,"")))))))))</f>
        <v/>
      </c>
      <c r="B5" s="1099"/>
      <c r="C5" s="1099"/>
      <c r="D5" s="1099"/>
      <c r="E5" s="1099"/>
      <c r="F5" s="172"/>
      <c r="G5" s="697" t="str">
        <f>IF(Teilnehmer!$K$5="B5",Teilnehmer!$I$5,IF(Teilnehmer!$K$6="B5",Teilnehmer!$I$6,IF(Teilnehmer!$K$7="B5",Teilnehmer!$I$7,IF(Teilnehmer!$K$8="B5",Teilnehmer!$I$8,IF(Teilnehmer!$K$9="B5",Teilnehmer!$I$9,IF(Teilnehmer!$K$10="B5",Teilnehmer!$I$10,IF(Teilnehmer!$K$11="B5",Teilnehmer!$I$11,IF(Teilnehmer!$K$12="B5",Teilnehmer!$I$12,IF(Teilnehmer!$K$13="B5",Teilnehmer!$I$13,"")))))))))</f>
        <v/>
      </c>
      <c r="H5" s="173" t="str">
        <f>IF(Teilnehmer!$K$5="B5",Teilnehmer!$H$5,IF(Teilnehmer!$K$6="B5",Teilnehmer!$H$6,IF(Teilnehmer!$K$7="B5",Teilnehmer!$H$7,IF(Teilnehmer!$K$8="B5",Teilnehmer!$H$8,IF(Teilnehmer!$K$9="B5",Teilnehmer!$H$9,IF(Teilnehmer!$K$10="B5",Teilnehmer!$H$10,IF(Teilnehmer!$K$11="B5",Teilnehmer!$H$11,IF(Teilnehmer!$K$12="B5",Teilnehmer!$H$12,IF(Teilnehmer!$K$13="B5",Teilnehmer!$H$13,"")))))))))</f>
        <v/>
      </c>
      <c r="I5" s="173"/>
      <c r="J5" s="173"/>
      <c r="L5" s="31" t="str">
        <f t="shared" si="0"/>
        <v/>
      </c>
      <c r="N5" s="50">
        <f t="array" ref="N5">COUNTIFS($E$19:$E$71,$A$5,$V$19:$V$71,12)+COUNTIFS($E$19:$E$71,$A$5,$V$19:$V$71,11)+COUNTIFS($G$19:$G$71,$A$5,$X$19:$X$71,12)+COUNTIFS($G$19:$G$71,$A$5,$X$19:$X$71,11)</f>
        <v>0</v>
      </c>
      <c r="O5" s="50">
        <f t="array" ref="O5">COUNTIFS($E$19:$E$71,$A$5,$V$19:$V$71,10)+COUNTIFS($E$19:$E$71,$A$5,$V$19:$V$71,9)+COUNTIFS($G$19:$G$71,$A$5,$X$19:$X$71,10)+COUNTIFS($G$19:$G$71,$A$5,$X$19:$X$71,9)</f>
        <v>0</v>
      </c>
      <c r="P5" s="50">
        <f t="array" ref="P5">COUNTIFS($E$19:$E$71,$A$5,$V$19:$V$71,8)+COUNTIFS($E$19:$E$71,$A$5,$V$19:$V$71,7)+COUNTIFS($G$19:$G$71,$A$5,$X$19:$X$71,8)+COUNTIFS($G$19:$G$71,$A$5,$X$19:$X$71,7)</f>
        <v>0</v>
      </c>
      <c r="Q5" s="50">
        <f t="array" ref="Q5">COUNTIFS($E$19:$E$71,$A$5,$V$19:$V$71,6)+COUNTIFS($G$19:$G$71,$A$5,$X$19:$X$71,6)</f>
        <v>0</v>
      </c>
      <c r="R5" s="50">
        <f t="array" ref="R5">COUNTIFS($E$19:$E$71,$A$5,$V$19:$V$71,4)+COUNTIFS($E$19:$E$71,$A$5,$V$19:$V$71,5)+COUNTIFS($G$19:$G$71,$A$5,$X$19:$X$71,4)+COUNTIFS($G$19:$G$71,$A$5,$X$19:$X$71,5)</f>
        <v>0</v>
      </c>
      <c r="S5" s="50">
        <f t="array" ref="S5">COUNTIFS($E$19:$E$71,$A$5,$V$19:$V$71,3)+COUNTIFS($E$19:$E$71,$A$5,$V$19:$V$71,2)+COUNTIFS($G$19:$G$71,$A$5,$X$19:$X$71,3)+COUNTIFS($G$19:$G$71,$A$5,$X$19:$X$71,2)</f>
        <v>0</v>
      </c>
      <c r="T5" s="50">
        <f t="array" ref="T5">COUNTIFS($E$19:$E$71,$A$5,$V$19:$V$71,1)+COUNTIFS($E$19:$E$71,$A$5,$V$19:$V$71,0)+COUNTIFS($G$19:$G$71,$A$5,$X$19:$X$71,1)+COUNTIFS($G$19:$G$71,$A$5,$X$19:$X$71,0)</f>
        <v>0</v>
      </c>
      <c r="V5" s="1172">
        <f t="shared" si="1"/>
        <v>0</v>
      </c>
      <c r="W5" s="1172"/>
      <c r="X5" s="1172"/>
      <c r="AC5" s="493"/>
      <c r="AD5" s="493"/>
      <c r="AE5" s="493"/>
      <c r="AF5" s="493"/>
      <c r="AG5" s="493"/>
      <c r="AH5" s="493"/>
      <c r="AI5" s="493"/>
      <c r="AJ5" s="493"/>
      <c r="AK5" s="497"/>
      <c r="AL5" s="497"/>
      <c r="AM5" s="493"/>
    </row>
    <row r="6" spans="1:39" ht="12.75" hidden="1" customHeight="1" x14ac:dyDescent="0.2">
      <c r="A6" s="1099" t="s">
        <v>431</v>
      </c>
      <c r="B6" s="1099"/>
      <c r="C6" s="1099"/>
      <c r="D6" s="1099"/>
      <c r="E6" s="1099"/>
      <c r="F6" s="172"/>
      <c r="G6" s="172"/>
      <c r="H6" s="173"/>
      <c r="I6" s="173"/>
      <c r="J6" s="173"/>
      <c r="L6" s="31" t="str">
        <f t="shared" si="0"/>
        <v/>
      </c>
      <c r="N6" s="50">
        <f t="array" ref="N6">COUNTIFS($E$19:$E$71,$A$6,$V$19:$V$71,12)+COUNTIFS($E$19:$E$71,$A$6,$V$19:$V$71,11)+COUNTIFS($G$19:$G$71,$A$6,$X$19:$X$71,12)+COUNTIFS($G$19:$G$71,$A$6,$X$19:$X$71,11)</f>
        <v>0</v>
      </c>
      <c r="O6" s="50">
        <f t="array" ref="O6">COUNTIFS($E$19:$E$71,$A$6,$V$19:$V$71,10)+COUNTIFS($E$19:$E$71,$A$6,$V$19:$V$71,9)+COUNTIFS($G$19:$G$71,$A$6,$X$19:$X$71,10)+COUNTIFS($G$19:$G$71,$A$6,$X$19:$X$71,9)</f>
        <v>0</v>
      </c>
      <c r="P6" s="50">
        <f t="array" ref="P6">COUNTIFS($E$19:$E$71,$A$6,$V$19:$V$71,8)+COUNTIFS($E$19:$E$71,$A$6,$V$19:$V$71,7)+COUNTIFS($G$19:$G$71,$A$6,$X$19:$X$71,8)+COUNTIFS($G$19:$G$71,$A$6,$X$19:$X$71,7)</f>
        <v>0</v>
      </c>
      <c r="Q6" s="50">
        <f t="array" ref="Q6">COUNTIFS($E$19:$E$71,$A$6,$V$19:$V$71,6)+COUNTIFS($G$19:$G$71,$A$6,$X$19:$X$71,6)</f>
        <v>0</v>
      </c>
      <c r="R6" s="50">
        <f t="array" ref="R6">COUNTIFS($E$19:$E$71,$A$6,$V$19:$V$71,4)+COUNTIFS($E$19:$E$71,$A$6,$V$19:$V$71,5)+COUNTIFS($G$19:$G$71,$A$6,$X$19:$X$71,4)+COUNTIFS($G$19:$G$71,$A$6,$X$19:$X$71,5)</f>
        <v>0</v>
      </c>
      <c r="S6" s="50">
        <f t="array" ref="S6">COUNTIFS($E$19:$E$71,$A$6,$V$19:$V$71,3)+COUNTIFS($E$19:$E$71,$A$6,$V$19:$V$71,2)+COUNTIFS($G$19:$G$71,$A$6,$X$19:$X$71,3)+COUNTIFS($G$19:$G$71,$A$6,$X$19:$X$71,2)</f>
        <v>0</v>
      </c>
      <c r="T6" s="50">
        <f t="array" ref="T6">COUNTIFS($E$19:$E$71,$A$6,$V$19:$V$71,1)+COUNTIFS($E$19:$E$71,$A$6,$V$19:$V$71,0)+COUNTIFS($G$19:$G$71,$A$6,$X$19:$X$71,1)+COUNTIFS($G$19:$G$71,$A$6,$X$19:$X$71,0)</f>
        <v>0</v>
      </c>
      <c r="V6" s="1172">
        <f t="shared" si="1"/>
        <v>0</v>
      </c>
      <c r="W6" s="1172"/>
      <c r="X6" s="1172"/>
      <c r="AC6" s="493"/>
      <c r="AD6" s="493"/>
      <c r="AE6" s="493"/>
      <c r="AF6" s="493"/>
      <c r="AG6" s="493"/>
      <c r="AH6" s="493"/>
      <c r="AI6" s="493"/>
      <c r="AJ6" s="493"/>
      <c r="AK6" s="497"/>
      <c r="AL6" s="497"/>
      <c r="AM6" s="493"/>
    </row>
    <row r="7" spans="1:39" ht="12.75" hidden="1" customHeight="1" x14ac:dyDescent="0.2">
      <c r="A7" s="1099"/>
      <c r="B7" s="1099"/>
      <c r="C7" s="1099"/>
      <c r="D7" s="1099"/>
      <c r="E7" s="1099"/>
      <c r="F7" s="172"/>
      <c r="G7" s="172"/>
      <c r="H7" s="173"/>
      <c r="I7" s="173"/>
      <c r="J7" s="173"/>
      <c r="L7" s="31" t="str">
        <f t="shared" si="0"/>
        <v/>
      </c>
      <c r="N7" s="50">
        <f t="array" ref="N7">COUNTIFS($E$19:$E$71,$A$7,$V$19:$V$71,12)+COUNTIFS($E$19:$E$71,$A$7,$V$19:$V$71,11)+COUNTIFS($G$19:$G$71,$A$7,$X$19:$X$71,12)+COUNTIFS($G$19:$G$71,$A$7,$X$19:$X$71,11)</f>
        <v>0</v>
      </c>
      <c r="O7" s="50">
        <f t="array" ref="O7">COUNTIFS($E$19:$E$71,$A$7,$V$19:$V$71,10)+COUNTIFS($E$19:$E$71,$A$7,$V$19:$V$71,9)+COUNTIFS($G$19:$G$71,$A$7,$X$19:$X$71,10)+COUNTIFS($G$19:$G$71,$A$7,$X$19:$X$71,9)</f>
        <v>0</v>
      </c>
      <c r="P7" s="50">
        <f t="array" ref="P7">COUNTIFS($E$19:$E$71,$A$7,$V$19:$V$71,8)+COUNTIFS($E$19:$E$71,$A$7,$V$19:$V$71,7)+COUNTIFS($G$19:$G$71,$A$7,$X$19:$X$71,8)+COUNTIFS($G$19:$G$71,$A$7,$X$19:$X$71,7)</f>
        <v>0</v>
      </c>
      <c r="Q7" s="50">
        <f t="array" ref="Q7">COUNTIFS($E$19:$E$71,$A$7,$V$19:$V$71,6)+COUNTIFS($G$19:$G$71,$A$7,$X$19:$X$71,6)</f>
        <v>0</v>
      </c>
      <c r="R7" s="50">
        <f t="array" ref="R7">COUNTIFS($E$19:$E$71,$A$7,$V$19:$V$71,4)+COUNTIFS($E$19:$E$71,$A$7,$V$19:$V$71,5)+COUNTIFS($G$19:$G$71,$A$7,$X$19:$X$71,4)+COUNTIFS($G$19:$G$71,$A$7,$X$19:$X$71,5)</f>
        <v>0</v>
      </c>
      <c r="S7" s="50">
        <f t="array" ref="S7">COUNTIFS($E$19:$E$71,$A$7,$V$19:$V$71,3)+COUNTIFS($E$19:$E$71,$A$7,$V$19:$V$71,2)+COUNTIFS($G$19:$G$71,$A$7,$X$19:$X$71,3)+COUNTIFS($G$19:$G$71,$A$7,$X$19:$X$71,2)</f>
        <v>0</v>
      </c>
      <c r="T7" s="50">
        <f t="array" ref="T7">COUNTIFS($E$19:$E$71,$A$7,$V$19:$V$71,1)+COUNTIFS($E$19:$E$71,$A$7,$V$19:$V$71,0)+COUNTIFS($G$19:$G$71,$A$7,$X$19:$X$71,1)+COUNTIFS($G$19:$G$71,$A$7,$X$19:$X$71,0)</f>
        <v>0</v>
      </c>
      <c r="V7" s="1172">
        <f t="shared" si="1"/>
        <v>0</v>
      </c>
      <c r="W7" s="1172"/>
      <c r="X7" s="1172"/>
      <c r="AC7" s="493"/>
      <c r="AD7" s="493"/>
      <c r="AE7" s="493"/>
      <c r="AF7" s="493"/>
      <c r="AG7" s="493"/>
      <c r="AH7" s="493"/>
      <c r="AI7" s="493"/>
      <c r="AJ7" s="493"/>
      <c r="AK7" s="497"/>
      <c r="AL7" s="497"/>
      <c r="AM7" s="493"/>
    </row>
    <row r="8" spans="1:39" ht="12.75" hidden="1" customHeight="1" x14ac:dyDescent="0.2">
      <c r="A8" s="1099"/>
      <c r="B8" s="1099"/>
      <c r="C8" s="1099"/>
      <c r="D8" s="1099"/>
      <c r="E8" s="1099"/>
      <c r="F8" s="172"/>
      <c r="G8" s="172"/>
      <c r="H8" s="173"/>
      <c r="I8" s="173"/>
      <c r="J8" s="173"/>
      <c r="L8" s="31" t="str">
        <f t="shared" si="0"/>
        <v/>
      </c>
      <c r="N8" s="50">
        <f t="array" ref="N8">COUNTIFS($E$19:$E$71,$A$8,$V$19:$V$71,12)+COUNTIFS($E$19:$E$71,$A$8,$V$19:$V$71,11)+COUNTIFS($G$19:$G$71,$A$8,$X$19:$X$71,12)+COUNTIFS($G$19:$G$71,$A$8,$X$19:$X$71,11)</f>
        <v>0</v>
      </c>
      <c r="O8" s="50">
        <f t="array" ref="O8">COUNTIFS($E$19:$E$71,$A$8,$V$19:$V$71,10)+COUNTIFS($E$19:$E$71,$A$8,$V$19:$V$71,9)+COUNTIFS($G$19:$G$71,$A$8,$X$19:$X$71,10)+COUNTIFS($G$19:$G$71,$A$8,$X$19:$X$71,9)</f>
        <v>0</v>
      </c>
      <c r="P8" s="50">
        <f t="array" ref="P8">COUNTIFS($E$19:$E$71,$A$8,$V$19:$V$71,8)+COUNTIFS($E$19:$E$71,$A$8,$V$19:$V$71,7)+COUNTIFS($G$19:$G$71,$A$8,$X$19:$X$71,8)+COUNTIFS($G$19:$G$71,$A$8,$X$19:$X$71,7)</f>
        <v>0</v>
      </c>
      <c r="Q8" s="50">
        <f t="array" ref="Q8">COUNTIFS($E$19:$E$71,$A$8,$V$19:$V$71,6)+COUNTIFS($G$19:$G$71,$A$8,$X$19:$X$71,6)</f>
        <v>0</v>
      </c>
      <c r="R8" s="50">
        <f t="array" ref="R8">COUNTIFS($E$19:$E$71,$A$8,$V$19:$V$71,4)+COUNTIFS($E$19:$E$71,$A$8,$V$19:$V$71,5)+COUNTIFS($G$19:$G$71,$A$8,$X$19:$X$71,4)+COUNTIFS($G$19:$G$71,$A$8,$X$19:$X$71,5)</f>
        <v>0</v>
      </c>
      <c r="S8" s="50">
        <f t="array" ref="S8">COUNTIFS($E$19:$E$71,$A$8,$V$19:$V$71,3)+COUNTIFS($E$19:$E$71,$A$8,$V$19:$V$71,2)+COUNTIFS($G$19:$G$71,$A$8,$X$19:$X$71,3)+COUNTIFS($G$19:$G$71,$A$8,$X$19:$X$71,2)</f>
        <v>0</v>
      </c>
      <c r="T8" s="50">
        <f t="array" ref="T8">COUNTIFS($E$19:$E$71,$A$8,$V$19:$V$71,1)+COUNTIFS($E$19:$E$71,$A$8,$V$19:$V$71,0)+COUNTIFS($G$19:$G$71,$A$8,$X$19:$X$71,1)+COUNTIFS($G$19:$G$71,$A$8,$X$19:$X$71,0)</f>
        <v>0</v>
      </c>
      <c r="V8" s="1172">
        <f t="shared" si="1"/>
        <v>0</v>
      </c>
      <c r="W8" s="1172"/>
      <c r="X8" s="1172"/>
      <c r="AC8" s="493"/>
      <c r="AD8" s="493"/>
      <c r="AE8" s="493"/>
      <c r="AF8" s="493"/>
      <c r="AG8" s="493"/>
      <c r="AH8" s="493"/>
      <c r="AI8" s="493"/>
      <c r="AJ8" s="493"/>
      <c r="AK8" s="497"/>
      <c r="AL8" s="497"/>
      <c r="AM8" s="493"/>
    </row>
    <row r="9" spans="1:39" ht="12.75" hidden="1" customHeight="1" x14ac:dyDescent="0.2">
      <c r="A9" s="1099"/>
      <c r="B9" s="1099"/>
      <c r="C9" s="1099"/>
      <c r="D9" s="1099"/>
      <c r="E9" s="1099"/>
      <c r="F9" s="172"/>
      <c r="G9" s="172"/>
      <c r="H9" s="173"/>
      <c r="I9" s="173"/>
      <c r="J9" s="173"/>
      <c r="L9" s="31" t="str">
        <f t="shared" si="0"/>
        <v/>
      </c>
      <c r="N9" s="50">
        <f>COUNTIFS($E$19:$E$71,$A$9,$V$19:$V$71,12)+COUNTIFS($E$19:$E$71,$A$9,$V$19:$V$71,11)+COUNTIFS($G$19:$G$71,$A$9,$X$19:$X$71,12)+COUNTIFS($G$19:$G$71,$A$9,$X$19:$X$71,11)</f>
        <v>0</v>
      </c>
      <c r="O9" s="50">
        <f t="array" ref="O9">COUNTIFS($E$19:$E$71,$A$9,$V$19:$V$71,10)+COUNTIFS($E$19:$E$71,$A$9,$V$19:$V$71,9)+COUNTIFS($G$19:$G$71,$A$9,$X$19:$X$71,10)+COUNTIFS($G$19:$G$71,$A$9,$X$19:$X$71,9)</f>
        <v>0</v>
      </c>
      <c r="P9" s="50">
        <f t="array" ref="P9">COUNTIFS($E$19:$E$71,$A$9,$V$19:$V$71,8)+COUNTIFS($E$19:$E$71,$A$9,$V$19:$V$71,7)+COUNTIFS($G$19:$G$71,$A$9,$X$19:$X$71,8)+COUNTIFS($G$19:$G$71,$A$9,$X$19:$X$71,7)</f>
        <v>0</v>
      </c>
      <c r="Q9" s="50">
        <f t="array" ref="Q9">COUNTIFS($E$19:$E$71,$A$9,$V$19:$V$71,6)+COUNTIFS($G$19:$G$71,$A$9,$X$19:$X$71,6)</f>
        <v>0</v>
      </c>
      <c r="R9" s="50">
        <f t="array" ref="R9">COUNTIFS($E$19:$E$71,$A$9,$V$19:$V$71,4)+COUNTIFS($E$19:$E$71,$A$9,$V$19:$V$71,5)+COUNTIFS($G$19:$G$71,$A$9,$X$19:$X$71,4)+COUNTIFS($G$19:$G$71,$A$9,$X$19:$X$71,5)</f>
        <v>0</v>
      </c>
      <c r="S9" s="50">
        <f t="array" ref="S9">COUNTIFS($E$19:$E$71,$A$9,$V$19:$V$71,3)+COUNTIFS($E$19:$E$71,$A$9,$V$19:$V$71,2)+COUNTIFS($G$19:$G$71,$A$9,$X$19:$X$71,3)+COUNTIFS($G$19:$G$71,$A$9,$X$19:$X$71,2)</f>
        <v>0</v>
      </c>
      <c r="T9" s="50">
        <f t="array" ref="T9">COUNTIFS($E$19:$E$71,$A$9,$V$19:$V$71,1)+COUNTIFS($E$19:$E$71,$A$9,$V$19:$V$71,0)+COUNTIFS($G$19:$G$71,$A$9,$X$19:$X$71,1)+COUNTIFS($G$19:$G$71,$A$9,$X$19:$X$71,0)</f>
        <v>0</v>
      </c>
      <c r="V9" s="1172">
        <f t="shared" si="1"/>
        <v>0</v>
      </c>
      <c r="W9" s="1172"/>
      <c r="X9" s="1172"/>
      <c r="AC9" s="493"/>
      <c r="AD9" s="493"/>
      <c r="AE9" s="493"/>
      <c r="AF9" s="493"/>
      <c r="AG9" s="493"/>
      <c r="AH9" s="493"/>
      <c r="AI9" s="493"/>
      <c r="AJ9" s="493"/>
      <c r="AK9" s="497"/>
      <c r="AL9" s="497"/>
      <c r="AM9" s="493"/>
    </row>
    <row r="10" spans="1:39" ht="12.75" hidden="1" customHeight="1" x14ac:dyDescent="0.2">
      <c r="A10" s="1099"/>
      <c r="B10" s="1099"/>
      <c r="C10" s="1099"/>
      <c r="D10" s="1099"/>
      <c r="E10" s="1099"/>
      <c r="F10" s="172"/>
      <c r="G10" s="172"/>
      <c r="H10" s="173"/>
      <c r="I10" s="173"/>
      <c r="J10" s="173"/>
      <c r="L10" s="31" t="str">
        <f t="shared" si="0"/>
        <v/>
      </c>
      <c r="T10" s="50"/>
      <c r="AC10" s="493"/>
      <c r="AD10" s="493"/>
      <c r="AE10" s="493"/>
      <c r="AF10" s="493"/>
      <c r="AG10" s="493"/>
      <c r="AH10" s="493"/>
      <c r="AI10" s="493"/>
      <c r="AJ10" s="493"/>
      <c r="AK10" s="497"/>
      <c r="AL10" s="497"/>
      <c r="AM10" s="493"/>
    </row>
    <row r="11" spans="1:39" ht="12.75" hidden="1" customHeight="1" x14ac:dyDescent="0.2">
      <c r="A11" s="1099"/>
      <c r="B11" s="1099"/>
      <c r="C11" s="1099"/>
      <c r="D11" s="1099"/>
      <c r="E11" s="1099"/>
      <c r="F11" s="172"/>
      <c r="G11" s="172"/>
      <c r="H11" s="173"/>
      <c r="I11" s="173"/>
      <c r="J11" s="173"/>
      <c r="K11" s="238"/>
      <c r="L11" s="31" t="str">
        <f t="shared" si="0"/>
        <v/>
      </c>
      <c r="N11" s="239">
        <f>COUNTIFS($E$29:$E$71,$A$11,$V$29:$V$71,12)+COUNTIFS($E$29:$E$71,$A$11,$V$29:$V$71,11)+COUNTIFS($G$29:$G$71,$A$11,$X$29:$X$71,12)+COUNTIFS($G$29:$G$71,$A$11,$X$29:$X$71,11)</f>
        <v>0</v>
      </c>
      <c r="O11" s="239">
        <f>COUNTIFS($E$29:$E$71,$A$11,$V$29:$V$71,10)+COUNTIFS($E$29:$E$71,$A$11,$V$29:$V$71,9)+COUNTIFS($G$29:$G$71,$A$11,$X$29:$X$71,10)+COUNTIFS($G$29:$G$71,$A$11,$X$29:$X$71,9)</f>
        <v>0</v>
      </c>
      <c r="P11" s="239">
        <f>COUNTIFS($E$29:$E$71,$A$11,$V$29:$V$71,8)+COUNTIFS($E$29:$E$71,$A$11,$V$29:$V$71,7)+COUNTIFS($G$29:$G$71,$A$11,$X$29:$X$71,8)+COUNTIFS($G$29:$G$71,$A$11,$X$29:$X$71,7)</f>
        <v>0</v>
      </c>
      <c r="Q11" s="239">
        <f>COUNTIFS($E$29:$E$71,$A$11,$V$29:$V$71,6)+COUNTIFS($G$29:$G$71,$A$11,$X$29:$X$71,6)</f>
        <v>0</v>
      </c>
      <c r="R11" s="239">
        <f>COUNTIFS($E$29:$E$71,$A$11,$V$29:$V$71,4)+COUNTIFS($E$29:$E$71,$A$11,$V$29:$V$71,5)+COUNTIFS($G$29:$G$71,$A$11,$X$29:$X$71,4)+COUNTIFS($G$29:$G$71,$A$11,$X$29:$X$71,5)</f>
        <v>0</v>
      </c>
      <c r="S11" s="239">
        <f>COUNTIFS($E$29:$E$71,$A$11,$V$29:$V$71,3)+COUNTIFS($E$29:$E$71,$A$11,$V$29:$V$71,2)+COUNTIFS($G$29:$G$71,$A$11,$X$29:$X$71,3)+COUNTIFS($G$29:$G$71,$A$11,$X$29:$X$71,2)</f>
        <v>0</v>
      </c>
      <c r="T11" s="239">
        <f>COUNTIFS($E$29:$E$71,$A$11,$V$29:$V$71,1)+COUNTIFS($E$29:$E$71,$A$11,$V$29:$V$71,0)+COUNTIFS($G$29:$G$71,$A$11,$X$29:$X$71,1)+COUNTIFS($G$29:$G$71,$A$11,$X$29:$X$71,0)</f>
        <v>0</v>
      </c>
      <c r="V11" s="1172">
        <f>SUMIF($E$19:$E$71,A11,$V$19:$V$71)+SUMIF($G$19:$G$71,A11,$X$19:$X$71)</f>
        <v>0</v>
      </c>
      <c r="W11" s="1172"/>
      <c r="X11" s="1172"/>
      <c r="AC11" s="493"/>
      <c r="AD11" s="493"/>
      <c r="AE11" s="493"/>
      <c r="AF11" s="493"/>
      <c r="AG11" s="493"/>
      <c r="AH11" s="493"/>
      <c r="AI11" s="493"/>
      <c r="AJ11" s="493"/>
      <c r="AK11" s="497"/>
      <c r="AL11" s="497"/>
      <c r="AM11" s="493"/>
    </row>
    <row r="12" spans="1:39" ht="12.75" hidden="1" customHeight="1" x14ac:dyDescent="0.2">
      <c r="A12" s="1099"/>
      <c r="B12" s="1099"/>
      <c r="C12" s="1099"/>
      <c r="D12" s="1099"/>
      <c r="E12" s="1099"/>
      <c r="F12" s="172"/>
      <c r="G12" s="172"/>
      <c r="H12" s="173"/>
      <c r="I12" s="173"/>
      <c r="J12" s="173"/>
      <c r="K12" s="226"/>
      <c r="L12" s="31" t="str">
        <f t="shared" ref="L12" si="2">IF(H12="Mo.",0,IF(H12="Di.",1,IF(H12="Mi.",2,IF(H12="Do.",3,IF(H12="Fr.",4,"")))))</f>
        <v/>
      </c>
      <c r="N12" s="227">
        <f>COUNTIFS($E$29:$E$71,$A$12,$V$29:$V$71,12)+COUNTIFS($E$29:$E$71,$A$12,$V$29:$V$71,11)+COUNTIFS($G$29:$G$71,$A$12,$X$29:$X$71,12)+COUNTIFS($G$29:$G$71,$A$12,$X$29:$X$71,11)</f>
        <v>0</v>
      </c>
      <c r="O12" s="227">
        <f t="array" ref="O12">COUNTIFS($E$29:$E$71,$A$12,$V$29:$V$71,10)+COUNTIFS($E$29:$E$71,$A$12,$V$29:$V$71,9)+COUNTIFS($G$29:$G$71,$A$12,$X$29:$X$71,10)+COUNTIFS($G$29:$G$71,$A$12,$X$29:$X$71,9)</f>
        <v>0</v>
      </c>
      <c r="P12" s="227">
        <f t="array" ref="P12">COUNTIFS($E$29:$E$71,$A$12,$V$29:$V$71,8)+COUNTIFS($E$29:$E$71,$A$12,$V$29:$V$71,7)+COUNTIFS($G$29:$G$71,$A$12,$X$29:$X$71,8)+COUNTIFS($G$29:$G$71,$A$12,$X$29:$X$71,7)</f>
        <v>0</v>
      </c>
      <c r="Q12" s="227">
        <f t="array" ref="Q12">COUNTIFS($E$29:$E$71,$A$12,$V$29:$V$71,6)+COUNTIFS($G$29:$G$71,$A$12,$X$29:$X$71,6)</f>
        <v>0</v>
      </c>
      <c r="R12" s="227">
        <f t="array" ref="R12">COUNTIFS($E$29:$E$71,$A$12,$V$29:$V$71,4)+COUNTIFS($E$29:$E$71,$A$12,$V$29:$V$71,5)+COUNTIFS($G$29:$G$71,$A$12,$X$29:$X$71,4)+COUNTIFS($G$29:$G$71,$A$12,$X$29:$X$71,5)</f>
        <v>0</v>
      </c>
      <c r="S12" s="227">
        <f t="array" ref="S12">COUNTIFS($E$29:$E$71,$A$12,$V$29:$V$71,3)+COUNTIFS($E$29:$E$71,$A$12,$V$29:$V$71,2)+COUNTIFS($G$29:$G$71,$A$12,$X$29:$X$71,3)+COUNTIFS($G$29:$G$71,$A$12,$X$29:$X$71,2)</f>
        <v>0</v>
      </c>
      <c r="T12" s="227">
        <f t="array" ref="T12">COUNTIFS($E$29:$E$71,$A$12,$V$29:$V$71,1)+COUNTIFS($E$29:$E$71,$A$12,$V$29:$V$71,0)+COUNTIFS($G$29:$G$71,$A$12,$X$29:$X$71,1)+COUNTIFS($G$29:$G$71,$A$12,$X$29:$X$71,0)</f>
        <v>0</v>
      </c>
      <c r="V12" s="1172">
        <f>SUMIF($E$19:$E$71,A12,$V$19:$V$71)+SUMIF($G$19:$G$71,A12,$X$19:$X$71)</f>
        <v>0</v>
      </c>
      <c r="W12" s="1172"/>
      <c r="X12" s="1172"/>
      <c r="AC12" s="493"/>
      <c r="AD12" s="493"/>
      <c r="AE12" s="493"/>
      <c r="AF12" s="493"/>
      <c r="AG12" s="493"/>
      <c r="AH12" s="493"/>
      <c r="AI12" s="493"/>
      <c r="AJ12" s="493"/>
      <c r="AK12" s="497"/>
      <c r="AL12" s="497"/>
      <c r="AM12" s="493"/>
    </row>
    <row r="13" spans="1:39" ht="18.75" x14ac:dyDescent="0.3">
      <c r="A13" s="1199" t="s">
        <v>10</v>
      </c>
      <c r="B13" s="1200"/>
      <c r="C13" s="1200"/>
      <c r="D13" s="1200"/>
      <c r="E13" s="1200"/>
      <c r="F13" s="1200"/>
      <c r="G13" s="1200"/>
      <c r="H13" s="1200"/>
      <c r="I13" s="1200"/>
      <c r="J13" s="1201"/>
      <c r="N13" s="50" t="s">
        <v>197</v>
      </c>
      <c r="O13" s="50" t="s">
        <v>198</v>
      </c>
      <c r="P13" s="50" t="s">
        <v>199</v>
      </c>
      <c r="Q13" s="50" t="s">
        <v>200</v>
      </c>
      <c r="R13" s="50" t="s">
        <v>201</v>
      </c>
      <c r="S13" s="50" t="s">
        <v>202</v>
      </c>
      <c r="T13" s="50" t="s">
        <v>203</v>
      </c>
      <c r="AC13" s="1222" t="s">
        <v>580</v>
      </c>
      <c r="AD13" s="1223"/>
      <c r="AE13" s="1223"/>
      <c r="AF13" s="1223"/>
      <c r="AG13" s="1223"/>
      <c r="AH13" s="1223"/>
      <c r="AI13" s="1223"/>
      <c r="AJ13" s="1223"/>
      <c r="AK13" s="1223"/>
      <c r="AL13" s="1223"/>
      <c r="AM13" s="1224"/>
    </row>
    <row r="14" spans="1:39" ht="14.25" x14ac:dyDescent="0.2">
      <c r="A14" s="1152" t="s">
        <v>11</v>
      </c>
      <c r="B14" s="1205"/>
      <c r="C14" s="1205"/>
      <c r="D14" s="1205"/>
      <c r="E14" s="1205"/>
      <c r="F14" s="1205"/>
      <c r="G14" s="1205"/>
      <c r="H14" s="1205"/>
      <c r="I14" s="1205"/>
      <c r="J14" s="1154"/>
      <c r="AC14" s="1225" t="s">
        <v>209</v>
      </c>
      <c r="AD14" s="847" t="s">
        <v>210</v>
      </c>
      <c r="AE14" s="847" t="s">
        <v>211</v>
      </c>
      <c r="AF14" s="847" t="s">
        <v>212</v>
      </c>
      <c r="AG14" s="1227" t="s">
        <v>213</v>
      </c>
      <c r="AH14" s="847" t="s">
        <v>214</v>
      </c>
      <c r="AI14" s="847" t="s">
        <v>215</v>
      </c>
      <c r="AJ14" s="770" t="s">
        <v>216</v>
      </c>
      <c r="AK14" s="1229" t="s">
        <v>217</v>
      </c>
      <c r="AL14" s="1232" t="s">
        <v>139</v>
      </c>
      <c r="AM14" s="1235" t="s">
        <v>138</v>
      </c>
    </row>
    <row r="15" spans="1:39" ht="14.25" x14ac:dyDescent="0.2">
      <c r="A15" s="1238" t="s">
        <v>36</v>
      </c>
      <c r="B15" s="1239"/>
      <c r="C15" s="1239"/>
      <c r="D15" s="1239"/>
      <c r="E15" s="1239"/>
      <c r="F15" s="1239"/>
      <c r="G15" s="1239"/>
      <c r="H15" s="1239"/>
      <c r="I15" s="1239"/>
      <c r="J15" s="1240"/>
      <c r="AC15" s="1226"/>
      <c r="AD15" s="848" t="s">
        <v>218</v>
      </c>
      <c r="AE15" s="848" t="s">
        <v>219</v>
      </c>
      <c r="AF15" s="848" t="s">
        <v>220</v>
      </c>
      <c r="AG15" s="1228"/>
      <c r="AH15" s="848" t="s">
        <v>221</v>
      </c>
      <c r="AI15" s="848" t="s">
        <v>222</v>
      </c>
      <c r="AJ15" s="771" t="s">
        <v>223</v>
      </c>
      <c r="AK15" s="1230"/>
      <c r="AL15" s="1233"/>
      <c r="AM15" s="1236"/>
    </row>
    <row r="16" spans="1:39" ht="15.75" customHeight="1" x14ac:dyDescent="0.25">
      <c r="A16" s="1241" t="s">
        <v>579</v>
      </c>
      <c r="B16" s="1242"/>
      <c r="C16" s="1242"/>
      <c r="D16" s="1242"/>
      <c r="E16" s="1242"/>
      <c r="F16" s="1242"/>
      <c r="G16" s="1242"/>
      <c r="H16" s="1242"/>
      <c r="I16" s="1242"/>
      <c r="J16" s="1243"/>
      <c r="AC16" s="744" t="s">
        <v>139</v>
      </c>
      <c r="AD16" s="745" t="s">
        <v>224</v>
      </c>
      <c r="AE16" s="745" t="s">
        <v>225</v>
      </c>
      <c r="AF16" s="745" t="s">
        <v>226</v>
      </c>
      <c r="AG16" s="745" t="s">
        <v>227</v>
      </c>
      <c r="AH16" s="745" t="s">
        <v>228</v>
      </c>
      <c r="AI16" s="745" t="s">
        <v>229</v>
      </c>
      <c r="AJ16" s="772" t="s">
        <v>230</v>
      </c>
      <c r="AK16" s="1231"/>
      <c r="AL16" s="1234"/>
      <c r="AM16" s="1237"/>
    </row>
    <row r="17" spans="1:39" x14ac:dyDescent="0.2">
      <c r="A17" s="665" t="s">
        <v>0</v>
      </c>
      <c r="B17" s="666" t="s">
        <v>1</v>
      </c>
      <c r="C17" s="666" t="s">
        <v>2</v>
      </c>
      <c r="D17" s="666" t="s">
        <v>3</v>
      </c>
      <c r="E17" s="666" t="s">
        <v>4</v>
      </c>
      <c r="F17" s="667"/>
      <c r="G17" s="666" t="s">
        <v>5</v>
      </c>
      <c r="H17" s="1220" t="s">
        <v>6</v>
      </c>
      <c r="I17" s="1220"/>
      <c r="J17" s="1221"/>
      <c r="P17" s="70"/>
      <c r="Q17" s="71"/>
      <c r="R17" s="1169"/>
      <c r="S17" s="1169"/>
      <c r="AC17" s="864" t="str">
        <f>Tabelle2024!A18</f>
        <v>STAWAG</v>
      </c>
      <c r="AD17" s="865">
        <f>Tabelle2024!B18</f>
        <v>0</v>
      </c>
      <c r="AE17" s="865">
        <f>Tabelle2024!C18</f>
        <v>0</v>
      </c>
      <c r="AF17" s="865">
        <f>Tabelle2024!D18</f>
        <v>0</v>
      </c>
      <c r="AG17" s="865">
        <f>Tabelle2024!E18</f>
        <v>0</v>
      </c>
      <c r="AH17" s="865">
        <f>Tabelle2024!F18</f>
        <v>0</v>
      </c>
      <c r="AI17" s="865">
        <f>Tabelle2024!G18</f>
        <v>0</v>
      </c>
      <c r="AJ17" s="866">
        <f>Tabelle2024!H18</f>
        <v>0</v>
      </c>
      <c r="AK17" s="867">
        <f>Tabelle2024!I18</f>
        <v>0</v>
      </c>
      <c r="AL17" s="865">
        <f>Tabelle2024!J18</f>
        <v>0</v>
      </c>
      <c r="AM17" s="868">
        <f>Tabelle2024!K18</f>
        <v>0</v>
      </c>
    </row>
    <row r="18" spans="1:39" ht="18" customHeight="1" x14ac:dyDescent="0.2">
      <c r="A18" s="1206">
        <f>K22</f>
        <v>23</v>
      </c>
      <c r="B18" s="1207"/>
      <c r="C18" s="1207"/>
      <c r="D18" s="1207"/>
      <c r="E18" s="1207"/>
      <c r="F18" s="1208" t="str">
        <f>CONCATENATE("         von  ",TEXT(L19,"TT.MMM.JJJJ")," - ",TEXT(L18,"TT.MMM.JJJJ"))</f>
        <v xml:space="preserve">         von  03.Jun.2024 - 09.Jun.2024</v>
      </c>
      <c r="G18" s="1208"/>
      <c r="H18" s="1208"/>
      <c r="I18" s="1208"/>
      <c r="J18" s="1209"/>
      <c r="K18" s="519"/>
      <c r="L18" s="1138">
        <f>L19+6</f>
        <v>45452</v>
      </c>
      <c r="M18" s="1138"/>
      <c r="N18" s="520" t="s">
        <v>204</v>
      </c>
      <c r="O18" s="520" t="s">
        <v>205</v>
      </c>
      <c r="P18" s="521" t="s">
        <v>206</v>
      </c>
      <c r="Q18" s="71" t="s">
        <v>207</v>
      </c>
      <c r="R18" s="1213" t="s">
        <v>208</v>
      </c>
      <c r="S18" s="1169"/>
      <c r="V18" s="164"/>
      <c r="W18" s="174"/>
      <c r="AC18" s="492" t="str">
        <f>Tabelle2024!A19</f>
        <v>TTC Justiz Aachen</v>
      </c>
      <c r="AD18" s="569">
        <f>Tabelle2024!B19</f>
        <v>0</v>
      </c>
      <c r="AE18" s="569">
        <f>Tabelle2024!C19</f>
        <v>0</v>
      </c>
      <c r="AF18" s="569">
        <f>Tabelle2024!D19</f>
        <v>0</v>
      </c>
      <c r="AG18" s="569">
        <f>Tabelle2024!E19</f>
        <v>0</v>
      </c>
      <c r="AH18" s="569">
        <f>Tabelle2024!F19</f>
        <v>0</v>
      </c>
      <c r="AI18" s="569">
        <f>Tabelle2024!G19</f>
        <v>0</v>
      </c>
      <c r="AJ18" s="773">
        <f>Tabelle2024!H19</f>
        <v>0</v>
      </c>
      <c r="AK18" s="776">
        <f>Tabelle2024!I19</f>
        <v>0</v>
      </c>
      <c r="AL18" s="569">
        <f>Tabelle2024!J19</f>
        <v>0</v>
      </c>
      <c r="AM18" s="570">
        <f>Tabelle2024!K19</f>
        <v>0</v>
      </c>
    </row>
    <row r="19" spans="1:39" ht="18" customHeight="1" x14ac:dyDescent="0.2">
      <c r="A19" s="668">
        <v>1</v>
      </c>
      <c r="B19" s="669">
        <f>IF(C19&lt;&gt;"",C19,"")</f>
        <v>45449</v>
      </c>
      <c r="C19" s="670">
        <f>IF(E19="Spielfrei","",IF(G19="Spielfrei","",IF(E19=$A$1,$L$19+$L$1,IF(E19=$A$2,$L$19+$L$2,IF(E19=$A$3,$L$19+$L$3,IF(E19=$A$4,$L$19+$L$4,IF(E19=$A$5,$L$19+$L$5,IF(E19=$A$6,$L$19+$L$6,IF(E19=$A$7,$L$19+$L$7,IF(E19=$A$8,$L$19+$L$8,IF(E19=$A$9,$L$19+$L$9,IF(E19=$A$10,$L$19+$L$10,""))))))))))))</f>
        <v>45449</v>
      </c>
      <c r="D19" s="671" t="str">
        <f>IF(G19="Spielfrei","",IF(E19="Spielfrei","",IF(E19=$A$1,$G$1,IF(E19=$A$2,$G$2,IF(E19=$A$3,$G$3,IF(E19=$A$4,$G$4,IF(E19=$A$5,$G$5,IF(E19=$A$6,$G$6,IF(E19=$A$7,$G$7,IF(E19=$A$8,$G$8,IF(E19=$A$9,$G$9,IF(E19=$A$10,$G$10,""))))))))))))</f>
        <v>17.30 Uhr</v>
      </c>
      <c r="E19" s="672" t="str">
        <f>$A$1</f>
        <v>AMG / Allianz</v>
      </c>
      <c r="F19" s="673" t="s">
        <v>7</v>
      </c>
      <c r="G19" s="672" t="str">
        <f>$A$4</f>
        <v>Universitätsklinikum RWTH Aachen</v>
      </c>
      <c r="H19" s="674"/>
      <c r="I19" s="675" t="str">
        <f t="shared" ref="I19:I20" si="3">IF(H19&gt;0,"-",IF(J19&gt;0,"-",""))</f>
        <v/>
      </c>
      <c r="J19" s="527"/>
      <c r="K19" s="532">
        <v>1</v>
      </c>
      <c r="L19" s="1138">
        <v>45446</v>
      </c>
      <c r="M19" s="1138"/>
      <c r="N19" s="169">
        <f>IF(H19=12,6,IF(H19=11,6,IF(H19=10,5,IF(H19=9,5,IF(H19=8,4,IF(H19=7,4,IF(H19=6,3,0)))))))</f>
        <v>0</v>
      </c>
      <c r="O19" s="169">
        <f>IF(J19=0,0,IF(J19=1,0,IF(J19=2,1,IF(J19=3,1,IF(J19=4,2,IF(J19=5,2,IF(J19=6,3,0)))))))</f>
        <v>0</v>
      </c>
      <c r="P19" s="170">
        <f>IF(J19=12,6,IF(J19=11,6,IF(J19=10,5,IF(J19=9,5,IF(J19=8,4,IF(J19=7,4,0))))))</f>
        <v>0</v>
      </c>
      <c r="Q19" s="171">
        <f>IF(H19=0,0,IF(H19=1,0,IF(H19=2,1,IF(H19=3,1,IF(H19=4,2,IF(H19=5,2,0))))))</f>
        <v>0</v>
      </c>
      <c r="R19" s="169">
        <f>N19+Q19</f>
        <v>0</v>
      </c>
      <c r="S19" s="169">
        <f>O19+P19</f>
        <v>0</v>
      </c>
      <c r="V19" s="164" t="str">
        <f t="shared" ref="V19:V22" si="4">IF(H19&gt;0,H19,IF(J19&gt;0,H19,""))</f>
        <v/>
      </c>
      <c r="W19" s="174" t="str">
        <f t="shared" ref="W19:W22" si="5">I19</f>
        <v/>
      </c>
      <c r="X19" s="519" t="str">
        <f t="shared" ref="X19:X22" si="6">IF(H19&gt;0,J19,IF(J19&gt;0,J19,""))</f>
        <v/>
      </c>
      <c r="AC19" s="492" t="str">
        <f>Tabelle2024!A20</f>
        <v>Universitätsklinikum RWTH Aachen</v>
      </c>
      <c r="AD19" s="569">
        <f>Tabelle2024!B20</f>
        <v>0</v>
      </c>
      <c r="AE19" s="569">
        <f>Tabelle2024!C20</f>
        <v>0</v>
      </c>
      <c r="AF19" s="569">
        <f>Tabelle2024!D20</f>
        <v>0</v>
      </c>
      <c r="AG19" s="569">
        <f>Tabelle2024!E20</f>
        <v>0</v>
      </c>
      <c r="AH19" s="569">
        <f>Tabelle2024!F20</f>
        <v>0</v>
      </c>
      <c r="AI19" s="569">
        <f>Tabelle2024!G20</f>
        <v>0</v>
      </c>
      <c r="AJ19" s="773">
        <f>Tabelle2024!H20</f>
        <v>0</v>
      </c>
      <c r="AK19" s="776">
        <f>Tabelle2024!I20</f>
        <v>0</v>
      </c>
      <c r="AL19" s="569">
        <f>Tabelle2024!J20</f>
        <v>0</v>
      </c>
      <c r="AM19" s="570">
        <f>Tabelle2024!K20</f>
        <v>0</v>
      </c>
    </row>
    <row r="20" spans="1:39" ht="18" customHeight="1" x14ac:dyDescent="0.2">
      <c r="A20" s="213">
        <f>A19+1</f>
        <v>2</v>
      </c>
      <c r="B20" s="205">
        <f>IF(C20&lt;&gt;"",C20,"")</f>
        <v>45449</v>
      </c>
      <c r="C20" s="206">
        <f>IF(E20="Spielfrei","",IF(G20="Spielfrei","",IF(E20=$A$1,$L$19+$L$1,IF(E20=$A$2,$L$19+$L$2,IF(E20=$A$3,$L$19+$L$3,IF(E20=$A$4,$L$19+$L$4,IF(E20=$A$5,$L$19+$L$5,IF(E20=$A$6,$L$19+$L$6,IF(E20=$A$7,$L20+$L$7,IF(E20=$A$8,$L$29+$L$8,IF(E20=$A$9,$L$29+$L$9,IF(E20=$A$10,$L$29+$L$10,""))))))))))))</f>
        <v>45449</v>
      </c>
      <c r="D20" s="207">
        <f>IF(G20="Spielfrei","",IF(E20="Spielfrei","",IF(E20=$A$1,$G$1,IF(E20=$A$2,$G$2,IF(E20=$A$3,$G$3,IF(E20=$A$4,$G$4,IF(E20=$A$5,$G$5,IF(E20=$A$6,$G$6,IF(E20=$A$7,$G$7,IF(E20=$A$8,$G$8,IF(E20=$A$9,$G$9,IF(E20=$A$10,$G$10,""))))))))))))</f>
        <v>0.71875</v>
      </c>
      <c r="E20" s="208" t="str">
        <f>$A$2</f>
        <v>STAWAG</v>
      </c>
      <c r="F20" s="629" t="s">
        <v>7</v>
      </c>
      <c r="G20" s="208" t="str">
        <f>$A$3</f>
        <v>TTC Justiz Aachen</v>
      </c>
      <c r="H20" s="568"/>
      <c r="I20" s="528" t="str">
        <f t="shared" si="3"/>
        <v/>
      </c>
      <c r="J20" s="529"/>
      <c r="K20" s="519"/>
      <c r="L20" s="1138"/>
      <c r="M20" s="1138"/>
      <c r="N20" s="169">
        <f>IF(H20=12,6,IF(H20=11,6,IF(H20=10,5,IF(H20=9,5,IF(H20=8,4,IF(H20=7,4,IF(H20=6,3,0)))))))</f>
        <v>0</v>
      </c>
      <c r="O20" s="169">
        <f t="shared" ref="O20:O22" si="7">IF(J20=0,0,IF(J20=1,0,IF(J20=2,1,IF(J20=3,1,IF(J20=4,2,IF(J20=5,2,IF(J20=6,3,0)))))))</f>
        <v>0</v>
      </c>
      <c r="P20" s="170">
        <f t="shared" ref="P20:P22" si="8">IF(J20=12,6,IF(J20=11,6,IF(J20=10,5,IF(J20=9,5,IF(J20=8,4,IF(J20=7,4,0))))))</f>
        <v>0</v>
      </c>
      <c r="Q20" s="171">
        <f>IF(H20=0,0,IF(H20=1,0,IF(H20=2,1,IF(H20=3,1,IF(H20=4,2,IF(H20=5,2,0))))))</f>
        <v>0</v>
      </c>
      <c r="R20" s="169">
        <f t="shared" ref="R20:R22" si="9">N20+Q20</f>
        <v>0</v>
      </c>
      <c r="S20" s="169">
        <f t="shared" ref="S20:S22" si="10">O20+P20</f>
        <v>0</v>
      </c>
      <c r="V20" s="164" t="str">
        <f t="shared" si="4"/>
        <v/>
      </c>
      <c r="W20" s="174" t="str">
        <f t="shared" si="5"/>
        <v/>
      </c>
      <c r="X20" s="519" t="str">
        <f t="shared" si="6"/>
        <v/>
      </c>
      <c r="AC20" s="597" t="str">
        <f>Tabelle2024!A21</f>
        <v>AMG / Allianz</v>
      </c>
      <c r="AD20" s="598">
        <f>Tabelle2024!B21</f>
        <v>0</v>
      </c>
      <c r="AE20" s="598">
        <f>Tabelle2024!C21</f>
        <v>0</v>
      </c>
      <c r="AF20" s="598">
        <f>Tabelle2024!D21</f>
        <v>0</v>
      </c>
      <c r="AG20" s="598">
        <f>Tabelle2024!E21</f>
        <v>0</v>
      </c>
      <c r="AH20" s="598">
        <f>Tabelle2024!F21</f>
        <v>0</v>
      </c>
      <c r="AI20" s="598">
        <f>Tabelle2024!G21</f>
        <v>0</v>
      </c>
      <c r="AJ20" s="774">
        <f>Tabelle2024!H21</f>
        <v>0</v>
      </c>
      <c r="AK20" s="777">
        <f>Tabelle2024!I21</f>
        <v>0</v>
      </c>
      <c r="AL20" s="598">
        <f>Tabelle2024!J21</f>
        <v>0</v>
      </c>
      <c r="AM20" s="599">
        <f>Tabelle2024!K21</f>
        <v>0</v>
      </c>
    </row>
    <row r="21" spans="1:39" ht="18" hidden="1" customHeight="1" x14ac:dyDescent="0.2">
      <c r="A21" s="214"/>
      <c r="B21" s="219"/>
      <c r="C21" s="589"/>
      <c r="D21" s="220"/>
      <c r="E21" s="221"/>
      <c r="F21" s="222"/>
      <c r="G21" s="221"/>
      <c r="H21" s="590"/>
      <c r="I21" s="591"/>
      <c r="J21" s="592"/>
      <c r="K21" s="519"/>
      <c r="L21" s="1138"/>
      <c r="M21" s="1138"/>
      <c r="N21" s="169">
        <f>IF(H21=12,6,IF(H21=11,6,IF(H21=10,5,IF(H21=9,5,IF(H21=8,4,IF(H21=7,4,IF(H21=6,3,0)))))))</f>
        <v>0</v>
      </c>
      <c r="O21" s="169">
        <f t="shared" si="7"/>
        <v>0</v>
      </c>
      <c r="P21" s="170">
        <f t="shared" si="8"/>
        <v>0</v>
      </c>
      <c r="Q21" s="171">
        <f>IF(H21=0,0,IF(H21=1,0,IF(H21=2,1,IF(H21=3,1,IF(H21=4,2,IF(H21=5,2,0))))))</f>
        <v>0</v>
      </c>
      <c r="R21" s="169">
        <f t="shared" si="9"/>
        <v>0</v>
      </c>
      <c r="S21" s="169">
        <f t="shared" si="10"/>
        <v>0</v>
      </c>
      <c r="V21" s="164" t="str">
        <f t="shared" si="4"/>
        <v/>
      </c>
      <c r="W21" s="174">
        <f t="shared" si="5"/>
        <v>0</v>
      </c>
      <c r="X21" s="519" t="str">
        <f t="shared" si="6"/>
        <v/>
      </c>
      <c r="AC21" s="755" t="str">
        <f>Tabelle2024!A21</f>
        <v>AMG / Allianz</v>
      </c>
      <c r="AD21" s="757">
        <f>Tabelle2024!B21</f>
        <v>0</v>
      </c>
      <c r="AE21" s="757">
        <f>Tabelle2024!C21</f>
        <v>0</v>
      </c>
      <c r="AF21" s="757">
        <f>Tabelle2024!D21</f>
        <v>0</v>
      </c>
      <c r="AG21" s="757">
        <f>Tabelle2024!E21</f>
        <v>0</v>
      </c>
      <c r="AH21" s="757">
        <f>Tabelle2024!F21</f>
        <v>0</v>
      </c>
      <c r="AI21" s="757">
        <f>Tabelle2024!G21</f>
        <v>0</v>
      </c>
      <c r="AJ21" s="862">
        <f>Tabelle2024!H21</f>
        <v>0</v>
      </c>
      <c r="AK21" s="863">
        <f>Tabelle2024!I21</f>
        <v>0</v>
      </c>
      <c r="AL21" s="757">
        <f>Tabelle2024!J21</f>
        <v>0</v>
      </c>
      <c r="AM21" s="759">
        <f>Tabelle2024!K21</f>
        <v>0</v>
      </c>
    </row>
    <row r="22" spans="1:39" ht="18" customHeight="1" x14ac:dyDescent="0.2">
      <c r="A22" s="499"/>
      <c r="B22" s="209"/>
      <c r="C22" s="212"/>
      <c r="D22" s="210"/>
      <c r="E22" s="211"/>
      <c r="F22" s="89"/>
      <c r="G22" s="211"/>
      <c r="H22" s="530"/>
      <c r="I22" s="533"/>
      <c r="J22" s="531"/>
      <c r="K22" s="519">
        <f>WEEKNUM($L$19)</f>
        <v>23</v>
      </c>
      <c r="L22" s="1138"/>
      <c r="M22" s="1138"/>
      <c r="N22" s="169">
        <f>IF(H22=12,6,IF(H22=11,6,IF(H22=10,5,IF(H22=9,5,IF(H22=8,4,IF(H22=7,4,IF(H22=6,3,0)))))))</f>
        <v>0</v>
      </c>
      <c r="O22" s="169">
        <f t="shared" si="7"/>
        <v>0</v>
      </c>
      <c r="P22" s="170">
        <f t="shared" si="8"/>
        <v>0</v>
      </c>
      <c r="Q22" s="171">
        <f>IF(H22=0,0,IF(H22=1,0,IF(H22=2,1,IF(H22=3,1,IF(H22=4,2,IF(H22=5,2,0))))))</f>
        <v>0</v>
      </c>
      <c r="R22" s="169">
        <f t="shared" si="9"/>
        <v>0</v>
      </c>
      <c r="S22" s="169">
        <f t="shared" si="10"/>
        <v>0</v>
      </c>
      <c r="V22" s="164" t="str">
        <f t="shared" si="4"/>
        <v/>
      </c>
      <c r="W22" s="174">
        <f t="shared" si="5"/>
        <v>0</v>
      </c>
      <c r="X22" s="519" t="str">
        <f t="shared" si="6"/>
        <v/>
      </c>
      <c r="AC22" s="542"/>
      <c r="AD22" s="542"/>
      <c r="AE22" s="542"/>
      <c r="AF22" s="542"/>
      <c r="AG22" s="542"/>
      <c r="AH22" s="542"/>
      <c r="AI22" s="542"/>
      <c r="AJ22" s="542"/>
      <c r="AK22" s="588"/>
      <c r="AL22" s="588"/>
      <c r="AM22" s="542"/>
    </row>
    <row r="23" spans="1:39" ht="18" customHeight="1" x14ac:dyDescent="0.2">
      <c r="A23" s="676"/>
      <c r="B23" s="627"/>
      <c r="C23" s="627"/>
      <c r="D23" s="627"/>
      <c r="E23" s="627"/>
      <c r="F23" s="677"/>
      <c r="G23" s="627"/>
      <c r="H23" s="627"/>
      <c r="I23" s="627"/>
      <c r="J23" s="628"/>
      <c r="K23" s="519"/>
      <c r="N23" s="520"/>
      <c r="O23" s="520"/>
      <c r="P23" s="521"/>
      <c r="Q23" s="71"/>
      <c r="R23" s="520"/>
      <c r="S23" s="520"/>
      <c r="V23" s="164"/>
      <c r="W23" s="174"/>
      <c r="X23" s="519"/>
      <c r="AC23" s="542"/>
      <c r="AD23" s="542"/>
      <c r="AE23" s="542"/>
      <c r="AF23" s="542"/>
      <c r="AG23" s="542"/>
      <c r="AH23" s="542"/>
      <c r="AI23" s="542"/>
      <c r="AJ23" s="542"/>
      <c r="AK23" s="588"/>
      <c r="AL23" s="588"/>
      <c r="AM23" s="542"/>
    </row>
    <row r="24" spans="1:39" ht="18" customHeight="1" x14ac:dyDescent="0.2">
      <c r="A24" s="1206">
        <f>K28</f>
        <v>24</v>
      </c>
      <c r="B24" s="1207"/>
      <c r="C24" s="1207"/>
      <c r="D24" s="1207"/>
      <c r="E24" s="1207"/>
      <c r="F24" s="1208" t="str">
        <f>CONCATENATE("         von  ",TEXT(L25,"TT.MMM.JJJJ")," - ",TEXT(L24,"TT.MMM.JJJJ"))</f>
        <v xml:space="preserve">         von  10.Jun.2024 - 16.Jun.2024</v>
      </c>
      <c r="G24" s="1208"/>
      <c r="H24" s="1208"/>
      <c r="I24" s="1208"/>
      <c r="J24" s="1209"/>
      <c r="K24" s="519"/>
      <c r="L24" s="1138">
        <f>L25+6</f>
        <v>45459</v>
      </c>
      <c r="M24" s="1138"/>
      <c r="N24" s="520" t="s">
        <v>204</v>
      </c>
      <c r="O24" s="520" t="s">
        <v>205</v>
      </c>
      <c r="P24" s="521" t="s">
        <v>206</v>
      </c>
      <c r="Q24" s="71" t="s">
        <v>207</v>
      </c>
      <c r="R24" s="521" t="s">
        <v>208</v>
      </c>
      <c r="S24" s="520"/>
      <c r="V24" s="164"/>
      <c r="W24" s="174"/>
      <c r="X24" s="519"/>
      <c r="AC24" s="534"/>
      <c r="AD24" s="534"/>
      <c r="AE24" s="534"/>
      <c r="AF24" s="534"/>
      <c r="AG24" s="534"/>
      <c r="AH24" s="534"/>
      <c r="AI24" s="534"/>
      <c r="AJ24" s="534"/>
      <c r="AK24" s="535"/>
      <c r="AL24" s="535"/>
      <c r="AM24" s="534"/>
    </row>
    <row r="25" spans="1:39" ht="18" customHeight="1" x14ac:dyDescent="0.2">
      <c r="A25" s="668">
        <v>3</v>
      </c>
      <c r="B25" s="858">
        <f>IF(C25&lt;&gt;"",C25,"")</f>
        <v>45456</v>
      </c>
      <c r="C25" s="670">
        <f>IF(E25="Spielfrei","",IF(G25="Spielfrei","",IF(E25=$A$1,$L$25+$L$1,IF(E25=$A$2,$L$25+$L$2,IF(E25=$A$3,$L$25+$L$3,IF(E25=$A$4,$L$25+$L$4,IF(E25=$A$5,$L$25+$L$5,IF(E25=$A$6,$L$25+$L$6,IF(E25=$A$7,$L25+$L$7,IF(E25=$A$8,$L$29+$L$8,IF(E25=$A$9,$L$29+$L$9,IF(E25=$A$10,$L$29+$L$10,""))))))))))))</f>
        <v>45456</v>
      </c>
      <c r="D25" s="671">
        <f>IF(G25="Spielfrei","",IF(E25="Spielfrei","",IF(E25=$A$1,$G$1,IF(E25=$A$2,$G$2,IF(E25=$A$3,$G$3,IF(E25=$A$4,$G$4,IF(E25=$A$5,$G$5,IF(E25=$A$6,$G$6,IF(E25=$A$7,$G$7,IF(E25=$A$8,$G$8,IF(E25=$A$9,$G$9,IF(E25=$A$10,$G$10,""))))))))))))</f>
        <v>0.71875</v>
      </c>
      <c r="E25" s="672" t="str">
        <f>$A$2</f>
        <v>STAWAG</v>
      </c>
      <c r="F25" s="673" t="s">
        <v>7</v>
      </c>
      <c r="G25" s="672" t="str">
        <f>$A$1</f>
        <v>AMG / Allianz</v>
      </c>
      <c r="H25" s="674"/>
      <c r="I25" s="675" t="str">
        <f t="shared" ref="I25:I26" si="11">IF(H25&gt;0,"-",IF(J25&gt;0,"-",""))</f>
        <v/>
      </c>
      <c r="J25" s="527"/>
      <c r="K25" s="602">
        <v>2</v>
      </c>
      <c r="L25" s="1138">
        <v>45453</v>
      </c>
      <c r="M25" s="1138"/>
      <c r="N25" s="169">
        <f>IF(H25=12,6,IF(H25=11,6,IF(H25=10,5,IF(H25=9,5,IF(H25=8,4,IF(H25=7,4,IF(H25=6,3,0)))))))</f>
        <v>0</v>
      </c>
      <c r="O25" s="169">
        <f>IF(J25=0,0,IF(J25=1,0,IF(J25=2,1,IF(J25=3,1,IF(J25=4,2,IF(J25=5,2,IF(J25=6,3,0)))))))</f>
        <v>0</v>
      </c>
      <c r="P25" s="170">
        <f>IF(J25=12,6,IF(J25=11,6,IF(J25=10,5,IF(J25=9,5,IF(J25=8,4,IF(J25=7,4,0))))))</f>
        <v>0</v>
      </c>
      <c r="Q25" s="171">
        <f>IF(H25=0,0,IF(H25=1,0,IF(H25=2,1,IF(H25=3,1,IF(H25=4,2,IF(H25=5,2,0))))))</f>
        <v>0</v>
      </c>
      <c r="R25" s="169">
        <f>N25+Q25</f>
        <v>0</v>
      </c>
      <c r="S25" s="169">
        <f>O25+P25</f>
        <v>0</v>
      </c>
      <c r="V25" s="164" t="str">
        <f t="shared" ref="V25:V27" si="12">IF(H25&gt;0,H25,IF(J25&gt;0,H25,""))</f>
        <v/>
      </c>
      <c r="W25" s="174" t="str">
        <f t="shared" ref="W25:W27" si="13">I25</f>
        <v/>
      </c>
      <c r="X25" s="783" t="str">
        <f t="shared" ref="X25:X27" si="14">IF(H25&gt;0,J25,IF(J25&gt;0,J25,""))</f>
        <v/>
      </c>
      <c r="AC25" s="534"/>
      <c r="AD25" s="534"/>
      <c r="AE25" s="534"/>
      <c r="AF25" s="534"/>
      <c r="AG25" s="534"/>
      <c r="AH25" s="534"/>
      <c r="AI25" s="534"/>
      <c r="AJ25" s="534"/>
      <c r="AK25" s="535"/>
      <c r="AL25" s="535"/>
      <c r="AM25" s="534"/>
    </row>
    <row r="26" spans="1:39" ht="18" customHeight="1" x14ac:dyDescent="0.2">
      <c r="A26" s="213">
        <v>4</v>
      </c>
      <c r="B26" s="219">
        <f>IF(C26&lt;&gt;"",C26,"")</f>
        <v>45457</v>
      </c>
      <c r="C26" s="206">
        <f>IF(E26="Spielfrei","",IF(G26="Spielfrei","",IF(E26=$A$1,$L$25+$L$1,IF(E26=$A$2,$L$25+$L$2,IF(E26=$A$3,$L$25+$L$3,IF(E26=$A$4,$L$25+$L$4,IF(E26=$A$5,$L$25+$L$5,IF(E26=$A$6,$L$25+$L$6,IF(E26=$A$7,$L$25+$L$7,IF(E26=$A$8,$L$25+$L$8,IF(E26=$A$9,$L$25+$L$9,IF(E26=$A$10,$L$25+$L$10,""))))))))))))</f>
        <v>45457</v>
      </c>
      <c r="D26" s="207" t="str">
        <f>IF(G26="Spielfrei","",IF(E26="Spielfrei","",IF(E26=$A$1,$G$1,IF(E26=$A$2,$G$2,IF(E26=$A$3,$G$3,IF(E26=$A$4,$G$4,IF(E26=$A$5,$G$5,IF(E26=$A$6,$G$6,IF(E26=$A$7,$G$7,IF(E26=$A$8,$G$8,IF(E26=$A$9,$G$9,IF(E26=$A$10,$G$10,""))))))))))))</f>
        <v>16.00 Uhr</v>
      </c>
      <c r="E26" s="221" t="str">
        <f>$A$4</f>
        <v>Universitätsklinikum RWTH Aachen</v>
      </c>
      <c r="F26" s="222" t="s">
        <v>7</v>
      </c>
      <c r="G26" s="221" t="str">
        <f>$A$3</f>
        <v>TTC Justiz Aachen</v>
      </c>
      <c r="H26" s="568"/>
      <c r="I26" s="528" t="str">
        <f t="shared" si="11"/>
        <v/>
      </c>
      <c r="J26" s="529"/>
      <c r="K26" s="519"/>
      <c r="L26" s="1138"/>
      <c r="M26" s="1138"/>
      <c r="N26" s="169">
        <f>IF(H26=12,6,IF(H26=11,6,IF(H26=10,5,IF(H26=9,5,IF(H26=8,4,IF(H26=7,4,IF(H26=6,3,0)))))))</f>
        <v>0</v>
      </c>
      <c r="O26" s="169">
        <f t="shared" ref="O26:O27" si="15">IF(J26=0,0,IF(J26=1,0,IF(J26=2,1,IF(J26=3,1,IF(J26=4,2,IF(J26=5,2,IF(J26=6,3,0)))))))</f>
        <v>0</v>
      </c>
      <c r="P26" s="170">
        <f t="shared" ref="P26:P27" si="16">IF(J26=12,6,IF(J26=11,6,IF(J26=10,5,IF(J26=9,5,IF(J26=8,4,IF(J26=7,4,0))))))</f>
        <v>0</v>
      </c>
      <c r="Q26" s="171">
        <f>IF(H26=0,0,IF(H26=1,0,IF(H26=2,1,IF(H26=3,1,IF(H26=4,2,IF(H26=5,2,0))))))</f>
        <v>0</v>
      </c>
      <c r="R26" s="169">
        <f t="shared" ref="R26:R27" si="17">N26+Q26</f>
        <v>0</v>
      </c>
      <c r="S26" s="169">
        <f t="shared" ref="S26:S27" si="18">O26+P26</f>
        <v>0</v>
      </c>
      <c r="V26" s="164" t="str">
        <f t="shared" si="12"/>
        <v/>
      </c>
      <c r="W26" s="174" t="str">
        <f t="shared" si="13"/>
        <v/>
      </c>
      <c r="X26" s="783" t="str">
        <f t="shared" si="14"/>
        <v/>
      </c>
    </row>
    <row r="27" spans="1:39" ht="18" hidden="1" customHeight="1" x14ac:dyDescent="0.2">
      <c r="A27" s="214"/>
      <c r="B27" s="219"/>
      <c r="C27" s="589"/>
      <c r="D27" s="220"/>
      <c r="E27" s="208"/>
      <c r="F27" s="681"/>
      <c r="G27" s="208"/>
      <c r="H27" s="590"/>
      <c r="I27" s="591"/>
      <c r="J27" s="592"/>
      <c r="K27" s="519"/>
      <c r="L27" s="1138"/>
      <c r="M27" s="1138"/>
      <c r="N27" s="169">
        <f>IF(H27=12,6,IF(H27=11,6,IF(H27=10,5,IF(H27=9,5,IF(H27=8,4,IF(H27=7,4,IF(H27=6,3,0)))))))</f>
        <v>0</v>
      </c>
      <c r="O27" s="169">
        <f t="shared" si="15"/>
        <v>0</v>
      </c>
      <c r="P27" s="170">
        <f t="shared" si="16"/>
        <v>0</v>
      </c>
      <c r="Q27" s="171">
        <f>IF(H27=0,0,IF(H27=1,0,IF(H27=2,1,IF(H27=3,1,IF(H27=4,2,IF(H27=5,2,0))))))</f>
        <v>0</v>
      </c>
      <c r="R27" s="169">
        <f t="shared" si="17"/>
        <v>0</v>
      </c>
      <c r="S27" s="169">
        <f t="shared" si="18"/>
        <v>0</v>
      </c>
      <c r="V27" s="164" t="str">
        <f t="shared" si="12"/>
        <v/>
      </c>
      <c r="W27" s="174">
        <f t="shared" si="13"/>
        <v>0</v>
      </c>
      <c r="X27" s="783" t="str">
        <f t="shared" si="14"/>
        <v/>
      </c>
    </row>
    <row r="28" spans="1:39" ht="17.100000000000001" customHeight="1" x14ac:dyDescent="0.2">
      <c r="A28" s="499"/>
      <c r="B28" s="209"/>
      <c r="C28" s="212"/>
      <c r="D28" s="210"/>
      <c r="E28" s="211"/>
      <c r="F28" s="89"/>
      <c r="G28" s="211"/>
      <c r="H28" s="530"/>
      <c r="I28" s="533"/>
      <c r="J28" s="531"/>
      <c r="K28" s="519">
        <f>WEEKNUM($L$25)</f>
        <v>24</v>
      </c>
      <c r="L28" s="1138"/>
      <c r="M28" s="1138"/>
      <c r="N28" s="169"/>
      <c r="O28" s="169"/>
      <c r="P28" s="170"/>
      <c r="Q28" s="171"/>
      <c r="R28" s="169"/>
      <c r="S28" s="169"/>
      <c r="V28" s="164"/>
      <c r="W28" s="174"/>
      <c r="X28" s="519"/>
    </row>
    <row r="29" spans="1:39" ht="18" customHeight="1" x14ac:dyDescent="0.2">
      <c r="A29" s="1206">
        <f t="shared" ref="A29" si="19">K33</f>
        <v>25</v>
      </c>
      <c r="B29" s="1207"/>
      <c r="C29" s="1207"/>
      <c r="D29" s="1207"/>
      <c r="E29" s="1207"/>
      <c r="F29" s="1208" t="str">
        <f t="shared" ref="F29" si="20">CONCATENATE("         von  ",TEXT(L30,"TT.MMM.JJJJ")," - ",TEXT(L29,"TT.MMM.JJJJ"))</f>
        <v xml:space="preserve">         von  17.Jun.2024 - 23.Jun.2024</v>
      </c>
      <c r="G29" s="1208"/>
      <c r="H29" s="1208"/>
      <c r="I29" s="1208"/>
      <c r="J29" s="1209"/>
      <c r="K29" s="519"/>
      <c r="L29" s="1138">
        <f>L30+6</f>
        <v>45466</v>
      </c>
      <c r="M29" s="1138"/>
      <c r="N29" s="520" t="s">
        <v>204</v>
      </c>
      <c r="O29" s="520" t="s">
        <v>205</v>
      </c>
      <c r="P29" s="521" t="s">
        <v>206</v>
      </c>
      <c r="Q29" s="71" t="s">
        <v>207</v>
      </c>
      <c r="R29" s="521" t="s">
        <v>208</v>
      </c>
      <c r="S29" s="520"/>
      <c r="V29" s="164"/>
      <c r="W29" s="174"/>
      <c r="X29" s="519"/>
    </row>
    <row r="30" spans="1:39" ht="18" customHeight="1" x14ac:dyDescent="0.2">
      <c r="A30" s="668">
        <v>5</v>
      </c>
      <c r="B30" s="669">
        <f t="shared" ref="B30" si="21">IF(C30&lt;&gt;"",C30,"")</f>
        <v>45461</v>
      </c>
      <c r="C30" s="670">
        <f>IF(E30="Spielfrei","",IF(G30="Spielfrei","",IF(E30=$A$1,$L$30+$L$1,IF(E30=$A$2,$L$30+$L$2,IF(E30=$A$3,$L$30+$L$3,IF(E30=$A$4,$L$30+$L$4,IF(E30=$A$5,$L$30+$L$5,IF(E30=$A$6,$L$30+$L$6,IF(E30=$A$7,$L$30+$L$7,IF(E30=$A$8,$L$30+$L$8,IF(E30=$A$9,$L$30+$L$9,IF(E30=$A$10,$L$30+$L$10,""))))))))))))</f>
        <v>45461</v>
      </c>
      <c r="D30" s="671" t="str">
        <f t="shared" ref="D30" si="22">IF(G30="Spielfrei","",IF(E30="Spielfrei","",IF(E30=$A$1,$G$1,IF(E30=$A$2,$G$2,IF(E30=$A$3,$G$3,IF(E30=$A$4,$G$4,IF(E30=$A$5,$G$5,IF(E30=$A$6,$G$6,IF(E30=$A$7,$G$7,IF(E30=$A$8,$G$8,IF(E30=$A$9,$G$9,IF(E30=$A$10,$G$10,""))))))))))))</f>
        <v>17.30 Uhr</v>
      </c>
      <c r="E30" s="672" t="str">
        <f>$A$3</f>
        <v>TTC Justiz Aachen</v>
      </c>
      <c r="F30" s="673" t="s">
        <v>7</v>
      </c>
      <c r="G30" s="672" t="str">
        <f>$A$1</f>
        <v>AMG / Allianz</v>
      </c>
      <c r="H30" s="674"/>
      <c r="I30" s="675" t="str">
        <f t="shared" ref="I30:I31" si="23">IF(H30&gt;0,"-",IF(J30&gt;0,"-",""))</f>
        <v/>
      </c>
      <c r="J30" s="527"/>
      <c r="K30" s="532">
        <v>3</v>
      </c>
      <c r="L30" s="1138">
        <v>45460</v>
      </c>
      <c r="M30" s="1138"/>
      <c r="N30" s="169">
        <f t="shared" ref="N30:N33" si="24">IF(H30=12,6,IF(H30=11,6,IF(H30=10,5,IF(H30=9,5,IF(H30=8,4,IF(H30=7,4,IF(H30=6,3,0)))))))</f>
        <v>0</v>
      </c>
      <c r="O30" s="169">
        <f t="shared" ref="O30:O33" si="25">IF(J30=0,0,IF(J30=1,0,IF(J30=2,1,IF(J30=3,1,IF(J30=4,2,IF(J30=5,2,IF(J30=6,3,0)))))))</f>
        <v>0</v>
      </c>
      <c r="P30" s="170">
        <f t="shared" ref="P30:P33" si="26">IF(J30=12,6,IF(J30=11,6,IF(J30=10,5,IF(J30=9,5,IF(J30=8,4,IF(J30=7,4,0))))))</f>
        <v>0</v>
      </c>
      <c r="Q30" s="171">
        <f t="shared" ref="Q30:Q33" si="27">IF(H30=0,0,IF(H30=1,0,IF(H30=2,1,IF(H30=3,1,IF(H30=4,2,IF(H30=5,2,0))))))</f>
        <v>0</v>
      </c>
      <c r="R30" s="169">
        <f t="shared" ref="R30:R33" si="28">N30+Q30</f>
        <v>0</v>
      </c>
      <c r="S30" s="169">
        <f t="shared" ref="S30:S33" si="29">O30+P30</f>
        <v>0</v>
      </c>
      <c r="V30" s="164" t="str">
        <f t="shared" ref="V30:V38" si="30">IF(H30&gt;0,H30,IF(J30&gt;0,H30,""))</f>
        <v/>
      </c>
      <c r="W30" s="174" t="str">
        <f t="shared" ref="W30:W38" si="31">I30</f>
        <v/>
      </c>
      <c r="X30" s="519" t="str">
        <f t="shared" ref="X30:X38" si="32">IF(H30&gt;0,J30,IF(J30&gt;0,J30,""))</f>
        <v/>
      </c>
    </row>
    <row r="31" spans="1:39" ht="18" customHeight="1" x14ac:dyDescent="0.2">
      <c r="A31" s="213">
        <v>6</v>
      </c>
      <c r="B31" s="219">
        <f>IF(C31&lt;&gt;"",C31,"")</f>
        <v>45463</v>
      </c>
      <c r="C31" s="589">
        <f>IF(E31="Spielfrei","",IF(G31="Spielfrei","",IF(E31=$A$1,$L$30+$L$1,IF(E31=$A$2,$L$30+$L$2,IF(E31=$A$3,$L$30+$L$3,IF(E31=$A$4,$L$30+$L$4,IF(E31=$A$5,$L$30+$L$5,IF(E31=$A$6,$L$30+$L$6,IF(E31=$A$7,$L31+$L$7,IF(E31=$A$8,$L$29+$L$8,IF(E31=$A$9,$L$29+$L$9,IF(E31=$A$10,$L$29+$L$10,""))))))))))))</f>
        <v>45463</v>
      </c>
      <c r="D31" s="220">
        <f>IF(G31="Spielfrei","",IF(E31="Spielfrei","",IF(E31=$A$1,$G$1,IF(E31=$A$2,$G$2,IF(E31=$A$3,$G$3,IF(E31=$A$4,$G$4,IF(E31=$A$5,$G$5,IF(E31=$A$6,$G$6,IF(E31=$A$7,$G$7,IF(E31=$A$8,$G$8,IF(E31=$A$9,$G$9,IF(E31=$A$10,$G$10,""))))))))))))</f>
        <v>0.71875</v>
      </c>
      <c r="E31" s="221" t="str">
        <f>$A$2</f>
        <v>STAWAG</v>
      </c>
      <c r="F31" s="222" t="s">
        <v>7</v>
      </c>
      <c r="G31" s="221" t="str">
        <f>$A$4</f>
        <v>Universitätsklinikum RWTH Aachen</v>
      </c>
      <c r="H31" s="568"/>
      <c r="I31" s="528" t="str">
        <f t="shared" si="23"/>
        <v/>
      </c>
      <c r="J31" s="529"/>
      <c r="L31" s="1138"/>
      <c r="M31" s="1138"/>
      <c r="N31" s="169">
        <f t="shared" si="24"/>
        <v>0</v>
      </c>
      <c r="O31" s="169">
        <f t="shared" si="25"/>
        <v>0</v>
      </c>
      <c r="P31" s="170">
        <f t="shared" si="26"/>
        <v>0</v>
      </c>
      <c r="Q31" s="171">
        <f t="shared" si="27"/>
        <v>0</v>
      </c>
      <c r="R31" s="169">
        <f t="shared" si="28"/>
        <v>0</v>
      </c>
      <c r="S31" s="169">
        <f t="shared" si="29"/>
        <v>0</v>
      </c>
      <c r="V31" s="164" t="str">
        <f t="shared" si="30"/>
        <v/>
      </c>
      <c r="W31" s="174" t="str">
        <f t="shared" si="31"/>
        <v/>
      </c>
      <c r="X31" s="519" t="str">
        <f t="shared" si="32"/>
        <v/>
      </c>
    </row>
    <row r="32" spans="1:39" ht="18" hidden="1" customHeight="1" x14ac:dyDescent="0.2">
      <c r="A32" s="214"/>
      <c r="B32" s="219"/>
      <c r="C32" s="589"/>
      <c r="D32" s="220"/>
      <c r="E32" s="221"/>
      <c r="F32" s="222"/>
      <c r="G32" s="221"/>
      <c r="H32" s="590"/>
      <c r="I32" s="591"/>
      <c r="J32" s="592"/>
      <c r="L32" s="1138"/>
      <c r="M32" s="1138"/>
      <c r="N32" s="169">
        <f t="shared" si="24"/>
        <v>0</v>
      </c>
      <c r="O32" s="169">
        <f t="shared" si="25"/>
        <v>0</v>
      </c>
      <c r="P32" s="170">
        <f t="shared" si="26"/>
        <v>0</v>
      </c>
      <c r="Q32" s="171">
        <f t="shared" si="27"/>
        <v>0</v>
      </c>
      <c r="R32" s="169">
        <f t="shared" si="28"/>
        <v>0</v>
      </c>
      <c r="S32" s="169">
        <f t="shared" si="29"/>
        <v>0</v>
      </c>
      <c r="V32" s="164" t="str">
        <f t="shared" si="30"/>
        <v/>
      </c>
      <c r="W32" s="174">
        <f t="shared" si="31"/>
        <v>0</v>
      </c>
      <c r="X32" s="519" t="str">
        <f t="shared" si="32"/>
        <v/>
      </c>
    </row>
    <row r="33" spans="1:24" ht="18" customHeight="1" x14ac:dyDescent="0.2">
      <c r="A33" s="499"/>
      <c r="B33" s="209"/>
      <c r="C33" s="212"/>
      <c r="D33" s="210"/>
      <c r="E33" s="211"/>
      <c r="F33" s="89"/>
      <c r="G33" s="211"/>
      <c r="H33" s="530"/>
      <c r="I33" s="533"/>
      <c r="J33" s="531"/>
      <c r="K33" s="78">
        <f>WEEKNUM($L$30)</f>
        <v>25</v>
      </c>
      <c r="L33" s="1138"/>
      <c r="M33" s="1138"/>
      <c r="N33" s="169">
        <f t="shared" si="24"/>
        <v>0</v>
      </c>
      <c r="O33" s="169">
        <f t="shared" si="25"/>
        <v>0</v>
      </c>
      <c r="P33" s="170">
        <f t="shared" si="26"/>
        <v>0</v>
      </c>
      <c r="Q33" s="171">
        <f t="shared" si="27"/>
        <v>0</v>
      </c>
      <c r="R33" s="169">
        <f t="shared" si="28"/>
        <v>0</v>
      </c>
      <c r="S33" s="169">
        <f t="shared" si="29"/>
        <v>0</v>
      </c>
      <c r="V33" s="164" t="str">
        <f t="shared" si="30"/>
        <v/>
      </c>
      <c r="W33" s="174">
        <f t="shared" si="31"/>
        <v>0</v>
      </c>
      <c r="X33" s="519" t="str">
        <f t="shared" si="32"/>
        <v/>
      </c>
    </row>
    <row r="34" spans="1:24" ht="17.100000000000001" hidden="1" customHeight="1" x14ac:dyDescent="0.2">
      <c r="A34" s="1210">
        <f t="shared" ref="A34" si="33">K38</f>
        <v>20</v>
      </c>
      <c r="B34" s="1211"/>
      <c r="C34" s="1211"/>
      <c r="D34" s="1211"/>
      <c r="E34" s="1211"/>
      <c r="F34" s="1208" t="str">
        <f t="shared" ref="F34" si="34">CONCATENATE("         von  ",TEXT(L35,"TT.MMM.JJJJ")," - ",TEXT(L34,"TT.MMM.JJJJ"))</f>
        <v xml:space="preserve">         von  15.Mai.2024 - 21.Mai.2024</v>
      </c>
      <c r="G34" s="1208"/>
      <c r="H34" s="1208"/>
      <c r="I34" s="1208"/>
      <c r="J34" s="1209"/>
      <c r="L34" s="1138">
        <f>L35+6</f>
        <v>45433</v>
      </c>
      <c r="M34" s="1138"/>
      <c r="N34" s="520" t="s">
        <v>204</v>
      </c>
      <c r="O34" s="520" t="s">
        <v>205</v>
      </c>
      <c r="P34" s="521" t="s">
        <v>206</v>
      </c>
      <c r="Q34" s="71" t="s">
        <v>207</v>
      </c>
      <c r="R34" s="521" t="s">
        <v>208</v>
      </c>
      <c r="S34" s="520"/>
      <c r="V34" s="164" t="str">
        <f t="shared" si="30"/>
        <v/>
      </c>
      <c r="W34" s="174"/>
      <c r="X34" s="519" t="str">
        <f t="shared" si="32"/>
        <v/>
      </c>
    </row>
    <row r="35" spans="1:24" ht="18" hidden="1" customHeight="1" x14ac:dyDescent="0.2">
      <c r="A35" s="668">
        <v>10</v>
      </c>
      <c r="B35" s="669"/>
      <c r="C35" s="670"/>
      <c r="D35" s="671"/>
      <c r="E35" s="672"/>
      <c r="F35" s="673"/>
      <c r="G35" s="672"/>
      <c r="H35" s="674"/>
      <c r="I35" s="675" t="str">
        <f t="shared" ref="I35:I37" si="35">IF(H35&gt;0,"-",IF(J35&gt;0,"-",""))</f>
        <v/>
      </c>
      <c r="J35" s="527"/>
      <c r="K35" s="532">
        <v>4</v>
      </c>
      <c r="L35" s="1138">
        <v>45427</v>
      </c>
      <c r="M35" s="1138"/>
      <c r="N35" s="169">
        <f t="shared" ref="N35:N38" si="36">IF(H35=12,6,IF(H35=11,6,IF(H35=10,5,IF(H35=9,5,IF(H35=8,4,IF(H35=7,4,IF(H35=6,3,0)))))))</f>
        <v>0</v>
      </c>
      <c r="O35" s="169">
        <f t="shared" ref="O35:O38" si="37">IF(J35=0,0,IF(J35=1,0,IF(J35=2,1,IF(J35=3,1,IF(J35=4,2,IF(J35=5,2,IF(J35=6,3,0)))))))</f>
        <v>0</v>
      </c>
      <c r="P35" s="170">
        <f t="shared" ref="P35:P38" si="38">IF(J35=12,6,IF(J35=11,6,IF(J35=10,5,IF(J35=9,5,IF(J35=8,4,IF(J35=7,4,0))))))</f>
        <v>0</v>
      </c>
      <c r="Q35" s="171">
        <f t="shared" ref="Q35:Q38" si="39">IF(H35=0,0,IF(H35=1,0,IF(H35=2,1,IF(H35=3,1,IF(H35=4,2,IF(H35=5,2,0))))))</f>
        <v>0</v>
      </c>
      <c r="R35" s="169">
        <f t="shared" ref="R35:R38" si="40">N35+Q35</f>
        <v>0</v>
      </c>
      <c r="S35" s="169">
        <f t="shared" ref="S35:S38" si="41">O35+P35</f>
        <v>0</v>
      </c>
      <c r="V35" s="164" t="str">
        <f t="shared" si="30"/>
        <v/>
      </c>
      <c r="W35" s="174" t="str">
        <f t="shared" si="31"/>
        <v/>
      </c>
      <c r="X35" s="519" t="str">
        <f t="shared" si="32"/>
        <v/>
      </c>
    </row>
    <row r="36" spans="1:24" ht="18" hidden="1" customHeight="1" thickBot="1" x14ac:dyDescent="0.25">
      <c r="A36" s="820">
        <v>11</v>
      </c>
      <c r="B36" s="821"/>
      <c r="C36" s="822"/>
      <c r="D36" s="823"/>
      <c r="E36" s="824"/>
      <c r="F36" s="825"/>
      <c r="G36" s="824"/>
      <c r="H36" s="826"/>
      <c r="I36" s="827" t="str">
        <f t="shared" si="35"/>
        <v/>
      </c>
      <c r="J36" s="828"/>
      <c r="L36" s="175"/>
      <c r="M36" s="175"/>
      <c r="N36" s="169">
        <f t="shared" si="36"/>
        <v>0</v>
      </c>
      <c r="O36" s="169">
        <f t="shared" si="37"/>
        <v>0</v>
      </c>
      <c r="P36" s="170">
        <f t="shared" si="38"/>
        <v>0</v>
      </c>
      <c r="Q36" s="171">
        <f t="shared" si="39"/>
        <v>0</v>
      </c>
      <c r="R36" s="169">
        <f t="shared" si="40"/>
        <v>0</v>
      </c>
      <c r="S36" s="169">
        <f t="shared" si="41"/>
        <v>0</v>
      </c>
      <c r="V36" s="164" t="str">
        <f t="shared" si="30"/>
        <v/>
      </c>
      <c r="W36" s="174" t="str">
        <f t="shared" si="31"/>
        <v/>
      </c>
      <c r="X36" s="519" t="str">
        <f t="shared" si="32"/>
        <v/>
      </c>
    </row>
    <row r="37" spans="1:24" ht="18" hidden="1" customHeight="1" x14ac:dyDescent="0.2">
      <c r="A37" s="796">
        <v>12</v>
      </c>
      <c r="B37" s="797"/>
      <c r="C37" s="589"/>
      <c r="D37" s="798"/>
      <c r="E37" s="799"/>
      <c r="F37" s="800"/>
      <c r="G37" s="799"/>
      <c r="H37" s="801"/>
      <c r="I37" s="802" t="str">
        <f t="shared" si="35"/>
        <v/>
      </c>
      <c r="J37" s="803"/>
      <c r="K37" s="682"/>
      <c r="L37" s="1212">
        <v>45441</v>
      </c>
      <c r="M37" s="1212"/>
      <c r="N37" s="169">
        <f t="shared" si="36"/>
        <v>0</v>
      </c>
      <c r="O37" s="169">
        <f t="shared" si="37"/>
        <v>0</v>
      </c>
      <c r="P37" s="170">
        <f t="shared" si="38"/>
        <v>0</v>
      </c>
      <c r="Q37" s="171">
        <f t="shared" si="39"/>
        <v>0</v>
      </c>
      <c r="R37" s="169">
        <f t="shared" si="40"/>
        <v>0</v>
      </c>
      <c r="S37" s="169">
        <f t="shared" si="41"/>
        <v>0</v>
      </c>
      <c r="V37" s="164" t="str">
        <f t="shared" si="30"/>
        <v/>
      </c>
      <c r="W37" s="174" t="str">
        <f t="shared" si="31"/>
        <v/>
      </c>
      <c r="X37" s="519" t="str">
        <f t="shared" si="32"/>
        <v/>
      </c>
    </row>
    <row r="38" spans="1:24" ht="18" hidden="1" customHeight="1" x14ac:dyDescent="0.2">
      <c r="A38" s="499"/>
      <c r="B38" s="209"/>
      <c r="C38" s="212"/>
      <c r="D38" s="210"/>
      <c r="E38" s="211"/>
      <c r="F38" s="89"/>
      <c r="G38" s="211"/>
      <c r="H38" s="530"/>
      <c r="I38" s="533"/>
      <c r="J38" s="531"/>
      <c r="K38" s="78">
        <f>WEEKNUM($L$35)</f>
        <v>20</v>
      </c>
      <c r="L38" s="175"/>
      <c r="M38" s="175"/>
      <c r="N38" s="169">
        <f t="shared" si="36"/>
        <v>0</v>
      </c>
      <c r="O38" s="169">
        <f t="shared" si="37"/>
        <v>0</v>
      </c>
      <c r="P38" s="170">
        <f t="shared" si="38"/>
        <v>0</v>
      </c>
      <c r="Q38" s="171">
        <f t="shared" si="39"/>
        <v>0</v>
      </c>
      <c r="R38" s="169">
        <f t="shared" si="40"/>
        <v>0</v>
      </c>
      <c r="S38" s="169">
        <f t="shared" si="41"/>
        <v>0</v>
      </c>
      <c r="V38" s="164" t="str">
        <f t="shared" si="30"/>
        <v/>
      </c>
      <c r="W38" s="174">
        <f t="shared" si="31"/>
        <v>0</v>
      </c>
      <c r="X38" s="519" t="str">
        <f t="shared" si="32"/>
        <v/>
      </c>
    </row>
    <row r="39" spans="1:24" ht="17.100000000000001" hidden="1" customHeight="1" x14ac:dyDescent="0.2">
      <c r="A39" s="1210">
        <f t="shared" ref="A39" si="42">K43</f>
        <v>21</v>
      </c>
      <c r="B39" s="1211"/>
      <c r="C39" s="1211"/>
      <c r="D39" s="1211"/>
      <c r="E39" s="1211"/>
      <c r="F39" s="1208" t="str">
        <f t="shared" ref="F39" si="43">CONCATENATE("         von  ",TEXT(L40,"TT.MMM.JJJJ")," - ",TEXT(L39,"TT.MMM.JJJJ"))</f>
        <v xml:space="preserve">         von  22.Mai.2024 - 28.Mai.2024</v>
      </c>
      <c r="G39" s="1208"/>
      <c r="H39" s="1208"/>
      <c r="I39" s="1208"/>
      <c r="J39" s="1209"/>
      <c r="L39" s="1138">
        <f>L40+6</f>
        <v>45440</v>
      </c>
      <c r="M39" s="1138"/>
      <c r="N39" s="520" t="s">
        <v>204</v>
      </c>
      <c r="O39" s="520" t="s">
        <v>205</v>
      </c>
      <c r="P39" s="521" t="s">
        <v>206</v>
      </c>
      <c r="Q39" s="71" t="s">
        <v>207</v>
      </c>
      <c r="R39" s="521" t="s">
        <v>208</v>
      </c>
      <c r="S39" s="520"/>
      <c r="V39" s="164" t="str">
        <f t="shared" ref="V39:V40" si="44">IF(H39&gt;0,H39,IF(J39&gt;0,H39,""))</f>
        <v/>
      </c>
      <c r="W39" s="174"/>
      <c r="X39" s="519" t="str">
        <f t="shared" ref="X39:X40" si="45">IF(H39&gt;0,J39,IF(J39&gt;0,J39,""))</f>
        <v/>
      </c>
    </row>
    <row r="40" spans="1:24" ht="18" hidden="1" customHeight="1" x14ac:dyDescent="0.2">
      <c r="A40" s="668">
        <v>13</v>
      </c>
      <c r="B40" s="669"/>
      <c r="C40" s="670"/>
      <c r="D40" s="671"/>
      <c r="E40" s="672"/>
      <c r="F40" s="673" t="s">
        <v>7</v>
      </c>
      <c r="G40" s="672"/>
      <c r="H40" s="674"/>
      <c r="I40" s="675"/>
      <c r="J40" s="527"/>
      <c r="K40" s="532">
        <v>5</v>
      </c>
      <c r="L40" s="1138">
        <v>45434</v>
      </c>
      <c r="M40" s="1138"/>
      <c r="N40" s="169">
        <f t="shared" ref="N40:N43" si="46">IF(H40=12,6,IF(H40=11,6,IF(H40=10,5,IF(H40=9,5,IF(H40=8,4,IF(H40=7,4,IF(H40=6,3,0)))))))</f>
        <v>0</v>
      </c>
      <c r="O40" s="169">
        <f t="shared" ref="O40:O43" si="47">IF(J40=0,0,IF(J40=1,0,IF(J40=2,1,IF(J40=3,1,IF(J40=4,2,IF(J40=5,2,IF(J40=6,3,0)))))))</f>
        <v>0</v>
      </c>
      <c r="P40" s="170">
        <f t="shared" ref="P40:P43" si="48">IF(J40=12,6,IF(J40=11,6,IF(J40=10,5,IF(J40=9,5,IF(J40=8,4,IF(J40=7,4,0))))))</f>
        <v>0</v>
      </c>
      <c r="Q40" s="171">
        <f t="shared" ref="Q40:Q43" si="49">IF(H40=0,0,IF(H40=1,0,IF(H40=2,1,IF(H40=3,1,IF(H40=4,2,IF(H40=5,2,0))))))</f>
        <v>0</v>
      </c>
      <c r="R40" s="169">
        <f t="shared" ref="R40:R43" si="50">N40+Q40</f>
        <v>0</v>
      </c>
      <c r="S40" s="169">
        <f t="shared" ref="S40:S43" si="51">O40+P40</f>
        <v>0</v>
      </c>
      <c r="V40" s="164" t="str">
        <f t="shared" si="44"/>
        <v/>
      </c>
      <c r="W40" s="174">
        <f t="shared" ref="W40" si="52">I40</f>
        <v>0</v>
      </c>
      <c r="X40" s="519" t="str">
        <f t="shared" si="45"/>
        <v/>
      </c>
    </row>
    <row r="41" spans="1:24" ht="18" hidden="1" customHeight="1" x14ac:dyDescent="0.2">
      <c r="A41" s="213">
        <v>14</v>
      </c>
      <c r="B41" s="219"/>
      <c r="C41" s="206"/>
      <c r="D41" s="207"/>
      <c r="E41" s="208"/>
      <c r="F41" s="629" t="s">
        <v>7</v>
      </c>
      <c r="G41" s="208"/>
      <c r="H41" s="568"/>
      <c r="I41" s="528"/>
      <c r="J41" s="529"/>
      <c r="K41" s="190"/>
      <c r="L41" s="1138"/>
      <c r="M41" s="1138"/>
      <c r="N41" s="169">
        <f t="shared" si="46"/>
        <v>0</v>
      </c>
      <c r="O41" s="169">
        <f t="shared" si="47"/>
        <v>0</v>
      </c>
      <c r="P41" s="170">
        <f t="shared" si="48"/>
        <v>0</v>
      </c>
      <c r="Q41" s="171">
        <f t="shared" si="49"/>
        <v>0</v>
      </c>
      <c r="R41" s="169">
        <f t="shared" si="50"/>
        <v>0</v>
      </c>
      <c r="S41" s="169">
        <f t="shared" si="51"/>
        <v>0</v>
      </c>
      <c r="V41" s="164" t="str">
        <f t="shared" ref="V41:V43" si="53">IF(H41&gt;0,H41,IF(J41&gt;0,H41,""))</f>
        <v/>
      </c>
      <c r="W41" s="174">
        <f t="shared" ref="W41:W43" si="54">I41</f>
        <v>0</v>
      </c>
      <c r="X41" s="78" t="str">
        <f t="shared" ref="X41:X43" si="55">IF(H41&gt;0,J41,IF(J41&gt;0,J41,""))</f>
        <v/>
      </c>
    </row>
    <row r="42" spans="1:24" ht="18" hidden="1" customHeight="1" x14ac:dyDescent="0.2">
      <c r="A42" s="214">
        <v>15</v>
      </c>
      <c r="B42" s="219"/>
      <c r="C42" s="589"/>
      <c r="D42" s="220"/>
      <c r="E42" s="221"/>
      <c r="F42" s="222" t="s">
        <v>7</v>
      </c>
      <c r="G42" s="221"/>
      <c r="H42" s="590"/>
      <c r="I42" s="591"/>
      <c r="J42" s="592"/>
      <c r="L42" s="1138"/>
      <c r="M42" s="1138"/>
      <c r="N42" s="169">
        <f t="shared" si="46"/>
        <v>0</v>
      </c>
      <c r="O42" s="169">
        <f t="shared" si="47"/>
        <v>0</v>
      </c>
      <c r="P42" s="170">
        <f t="shared" si="48"/>
        <v>0</v>
      </c>
      <c r="Q42" s="171">
        <f t="shared" si="49"/>
        <v>0</v>
      </c>
      <c r="R42" s="169">
        <f t="shared" si="50"/>
        <v>0</v>
      </c>
      <c r="S42" s="169">
        <f t="shared" si="51"/>
        <v>0</v>
      </c>
      <c r="V42" s="164" t="str">
        <f t="shared" si="53"/>
        <v/>
      </c>
      <c r="W42" s="174">
        <f t="shared" si="54"/>
        <v>0</v>
      </c>
      <c r="X42" s="78" t="str">
        <f t="shared" si="55"/>
        <v/>
      </c>
    </row>
    <row r="43" spans="1:24" ht="18" hidden="1" customHeight="1" x14ac:dyDescent="0.2">
      <c r="A43" s="499"/>
      <c r="B43" s="209"/>
      <c r="C43" s="212"/>
      <c r="D43" s="210"/>
      <c r="E43" s="211"/>
      <c r="F43" s="89"/>
      <c r="G43" s="211"/>
      <c r="H43" s="530"/>
      <c r="I43" s="533"/>
      <c r="J43" s="531"/>
      <c r="K43" s="78">
        <f>WEEKNUM($L$40)</f>
        <v>21</v>
      </c>
      <c r="L43" s="1138"/>
      <c r="M43" s="1138"/>
      <c r="N43" s="169">
        <f t="shared" si="46"/>
        <v>0</v>
      </c>
      <c r="O43" s="169">
        <f t="shared" si="47"/>
        <v>0</v>
      </c>
      <c r="P43" s="170">
        <f t="shared" si="48"/>
        <v>0</v>
      </c>
      <c r="Q43" s="171">
        <f t="shared" si="49"/>
        <v>0</v>
      </c>
      <c r="R43" s="169">
        <f t="shared" si="50"/>
        <v>0</v>
      </c>
      <c r="S43" s="169">
        <f t="shared" si="51"/>
        <v>0</v>
      </c>
      <c r="V43" s="164" t="str">
        <f t="shared" si="53"/>
        <v/>
      </c>
      <c r="W43" s="174">
        <f t="shared" si="54"/>
        <v>0</v>
      </c>
      <c r="X43" s="78" t="str">
        <f t="shared" si="55"/>
        <v/>
      </c>
    </row>
    <row r="44" spans="1:24" ht="18.75" customHeight="1" x14ac:dyDescent="0.2">
      <c r="A44" s="1217" t="s">
        <v>291</v>
      </c>
      <c r="B44" s="1218"/>
      <c r="C44" s="1218"/>
      <c r="D44" s="1218"/>
      <c r="E44" s="1218"/>
      <c r="F44" s="1218"/>
      <c r="G44" s="1218"/>
      <c r="H44" s="1218"/>
      <c r="I44" s="1218"/>
      <c r="J44" s="1219"/>
      <c r="L44" s="175"/>
      <c r="M44" s="175"/>
      <c r="N44" s="169"/>
      <c r="O44" s="169"/>
      <c r="P44" s="170"/>
      <c r="Q44" s="171"/>
      <c r="R44" s="169"/>
      <c r="S44" s="169"/>
      <c r="V44" s="164"/>
    </row>
    <row r="45" spans="1:24" ht="15.75" customHeight="1" x14ac:dyDescent="0.25">
      <c r="A45" s="1214" t="s">
        <v>581</v>
      </c>
      <c r="B45" s="1215"/>
      <c r="C45" s="1215"/>
      <c r="D45" s="1215"/>
      <c r="E45" s="1215"/>
      <c r="F45" s="1215"/>
      <c r="G45" s="1215"/>
      <c r="H45" s="1215"/>
      <c r="I45" s="1215"/>
      <c r="J45" s="1216"/>
      <c r="L45" s="165"/>
      <c r="M45" s="165"/>
      <c r="N45" s="169"/>
      <c r="O45" s="169"/>
      <c r="P45" s="166"/>
      <c r="Q45" s="167"/>
      <c r="R45" s="168"/>
      <c r="S45" s="168"/>
      <c r="V45" s="164"/>
    </row>
    <row r="46" spans="1:24" ht="15" customHeight="1" x14ac:dyDescent="0.2">
      <c r="A46" s="678" t="s">
        <v>0</v>
      </c>
      <c r="B46" s="679" t="s">
        <v>1</v>
      </c>
      <c r="C46" s="679" t="s">
        <v>2</v>
      </c>
      <c r="D46" s="679" t="s">
        <v>3</v>
      </c>
      <c r="E46" s="679" t="s">
        <v>4</v>
      </c>
      <c r="F46" s="680"/>
      <c r="G46" s="679" t="s">
        <v>5</v>
      </c>
      <c r="H46" s="1220" t="s">
        <v>6</v>
      </c>
      <c r="I46" s="1220"/>
      <c r="J46" s="1221"/>
      <c r="L46" s="165"/>
      <c r="M46" s="165"/>
      <c r="N46" s="169"/>
      <c r="O46" s="169"/>
      <c r="P46" s="166"/>
      <c r="Q46" s="167"/>
      <c r="R46" s="168"/>
      <c r="S46" s="168"/>
      <c r="V46" s="164"/>
    </row>
    <row r="47" spans="1:24" ht="17.100000000000001" customHeight="1" x14ac:dyDescent="0.2">
      <c r="A47" s="1206">
        <f t="shared" ref="A47" si="56">K51</f>
        <v>48</v>
      </c>
      <c r="B47" s="1207"/>
      <c r="C47" s="1207"/>
      <c r="D47" s="1207"/>
      <c r="E47" s="1207"/>
      <c r="F47" s="1208" t="str">
        <f>CONCATENATE("         von  ",TEXT(L48,"TT.MMM.JJJJ")," - ",TEXT(L47,"TT.MMM.JJJJ"))</f>
        <v xml:space="preserve">         von  25.Nov.2024 - 01.Dez.2024</v>
      </c>
      <c r="G47" s="1208"/>
      <c r="H47" s="1208"/>
      <c r="I47" s="1208"/>
      <c r="J47" s="1209"/>
      <c r="K47" s="522"/>
      <c r="L47" s="1138">
        <f>L48+6</f>
        <v>45627</v>
      </c>
      <c r="M47" s="1138"/>
      <c r="N47" s="523" t="s">
        <v>204</v>
      </c>
      <c r="O47" s="523" t="s">
        <v>205</v>
      </c>
      <c r="P47" s="524" t="s">
        <v>206</v>
      </c>
      <c r="Q47" s="71" t="s">
        <v>207</v>
      </c>
      <c r="R47" s="1213" t="s">
        <v>208</v>
      </c>
      <c r="S47" s="1169"/>
      <c r="V47" s="164"/>
      <c r="W47" s="174"/>
      <c r="X47" s="522"/>
    </row>
    <row r="48" spans="1:24" ht="18" customHeight="1" x14ac:dyDescent="0.2">
      <c r="A48" s="668">
        <v>7</v>
      </c>
      <c r="B48" s="859">
        <f>IF(C48&lt;&gt;"",C48,"")</f>
        <v>45622</v>
      </c>
      <c r="C48" s="860">
        <f>IF(E48="Spielfrei","",IF(G48="Spielfrei","",IF(E48=$A$1,$L$48+$L$1,IF(E48=$A$2,$L$48+$L$2,IF(E48=$A$3,$L$48+$L$3,IF(E48=$A$4,$L$48+$L$4,IF(E48=$A$5,$L$48+$L$5,IF(E48=$A$6,$L$48+$L$6,IF(E48=$A$7,$L48+$L$7,IF(E48=$A$8,$L$29+$L$8,IF(E48=$A$9,$L$29+$L$9,IF(E48=$A$10,$L$29+$L$10,""))))))))))))</f>
        <v>45622</v>
      </c>
      <c r="D48" s="861" t="str">
        <f>IF(G48="Spielfrei","",IF(E48="Spielfrei","",IF(E48=$A$1,$G$1,IF(E48=$A$2,$G$2,IF(E48=$A$3,$G$3,IF(E48=$A$4,$G$4,IF(E48=$A$5,$G$5,IF(E48=$A$6,$G$6,IF(E48=$A$7,$G$7,IF(E48=$A$8,$G$8,IF(E48=$A$9,$G$9,IF(E48=$A$10,$G$10,""))))))))))))</f>
        <v>17.30 Uhr</v>
      </c>
      <c r="E48" s="259" t="str">
        <f>$G$20</f>
        <v>TTC Justiz Aachen</v>
      </c>
      <c r="F48" s="260" t="s">
        <v>7</v>
      </c>
      <c r="G48" s="259" t="str">
        <f>$E$20</f>
        <v>STAWAG</v>
      </c>
      <c r="H48" s="674"/>
      <c r="I48" s="675" t="str">
        <f t="shared" ref="I48:I49" si="57">IF(H48&gt;0,"-",IF(J48&gt;0,"-",""))</f>
        <v/>
      </c>
      <c r="J48" s="527"/>
      <c r="K48" s="532">
        <v>1</v>
      </c>
      <c r="L48" s="1138">
        <v>45621</v>
      </c>
      <c r="M48" s="1138"/>
      <c r="N48" s="169">
        <f>IF(H48=12,6,IF(H48=11,6,IF(H48=10,5,IF(H48=9,5,IF(H48=8,4,IF(H48=7,4,IF(H48=6,3,0)))))))</f>
        <v>0</v>
      </c>
      <c r="O48" s="169">
        <f>IF(J48=0,0,IF(J48=1,0,IF(J48=2,1,IF(J48=3,1,IF(J48=4,2,IF(J48=5,2,IF(J48=6,3,0)))))))</f>
        <v>0</v>
      </c>
      <c r="P48" s="170">
        <f>IF(J48=12,6,IF(J48=11,6,IF(J48=10,5,IF(J48=9,5,IF(J48=8,4,IF(J48=7,4,0))))))</f>
        <v>0</v>
      </c>
      <c r="Q48" s="171">
        <f>IF(H48=0,0,IF(H48=1,0,IF(H48=2,1,IF(H48=3,1,IF(H48=4,2,IF(H48=5,2,0))))))</f>
        <v>0</v>
      </c>
      <c r="R48" s="169">
        <f>N48+Q48</f>
        <v>0</v>
      </c>
      <c r="S48" s="169">
        <f>O48+P48</f>
        <v>0</v>
      </c>
      <c r="V48" s="164" t="str">
        <f t="shared" ref="V48:V71" si="58">IF(H48&gt;0,H48,IF(J48&gt;0,H48,""))</f>
        <v/>
      </c>
      <c r="W48" s="174" t="str">
        <f t="shared" ref="W48:W71" si="59">I48</f>
        <v/>
      </c>
      <c r="X48" s="522" t="str">
        <f t="shared" ref="X48:X71" si="60">IF(H48&gt;0,J48,IF(J48&gt;0,J48,""))</f>
        <v/>
      </c>
    </row>
    <row r="49" spans="1:24" ht="18" customHeight="1" x14ac:dyDescent="0.2">
      <c r="A49" s="213">
        <v>8</v>
      </c>
      <c r="B49" s="219">
        <f>IF(C49&lt;&gt;"",C49,"")</f>
        <v>45625</v>
      </c>
      <c r="C49" s="206">
        <f>IF(E49="Spielfrei","",IF(G49="Spielfrei","",IF(E49=$A$1,$L$48+$L$1,IF(E49=$A$2,$L$48+$L$2,IF(E49=$A$3,$L$48+$L$3,IF(E49=$A$4,$L$48+$L$4,IF(E49=$A$5,$L$48+$L$5,IF(E49=$A$6,$L$48+$L$6,IF(E49=$A$7,$L$48+$L$7,IF(E49=$A$8,$L$48+$L$8,IF(E49=$A$9,$L$48+$L$9,IF(E49=$A$10,$L$48+$L$10,""))))))))))))</f>
        <v>45625</v>
      </c>
      <c r="D49" s="207" t="str">
        <f>IF(G49="Spielfrei","",IF(E49="Spielfrei","",IF(E49=$A$1,$G$1,IF(E49=$A$2,$G$2,IF(E49=$A$3,$G$3,IF(E49=$A$4,$G$4,IF(E49=$A$5,$G$5,IF(E49=$A$6,$G$6,IF(E49=$A$7,$G$7,IF(E49=$A$8,$G$8,IF(E49=$A$9,$G$9,IF(E49=$A$10,$G$10,""))))))))))))</f>
        <v>16.00 Uhr</v>
      </c>
      <c r="E49" s="232" t="str">
        <f>$G$19</f>
        <v>Universitätsklinikum RWTH Aachen</v>
      </c>
      <c r="F49" s="215" t="s">
        <v>7</v>
      </c>
      <c r="G49" s="232" t="str">
        <f>$E$19</f>
        <v>AMG / Allianz</v>
      </c>
      <c r="H49" s="568"/>
      <c r="I49" s="528" t="str">
        <f t="shared" si="57"/>
        <v/>
      </c>
      <c r="J49" s="529"/>
      <c r="K49" s="522"/>
      <c r="L49" s="1138"/>
      <c r="M49" s="1138"/>
      <c r="N49" s="169">
        <f>IF(H49=12,6,IF(H49=11,6,IF(H49=10,5,IF(H49=9,5,IF(H49=8,4,IF(H49=7,4,IF(H49=6,3,0)))))))</f>
        <v>0</v>
      </c>
      <c r="O49" s="169">
        <f t="shared" ref="O49:O51" si="61">IF(J49=0,0,IF(J49=1,0,IF(J49=2,1,IF(J49=3,1,IF(J49=4,2,IF(J49=5,2,IF(J49=6,3,0)))))))</f>
        <v>0</v>
      </c>
      <c r="P49" s="170">
        <f t="shared" ref="P49:P51" si="62">IF(J49=12,6,IF(J49=11,6,IF(J49=10,5,IF(J49=9,5,IF(J49=8,4,IF(J49=7,4,0))))))</f>
        <v>0</v>
      </c>
      <c r="Q49" s="171">
        <f>IF(H49=0,0,IF(H49=1,0,IF(H49=2,1,IF(H49=3,1,IF(H49=4,2,IF(H49=5,2,0))))))</f>
        <v>0</v>
      </c>
      <c r="R49" s="169">
        <f t="shared" ref="R49:R51" si="63">N49+Q49</f>
        <v>0</v>
      </c>
      <c r="S49" s="169">
        <f t="shared" ref="S49:S51" si="64">O49+P49</f>
        <v>0</v>
      </c>
      <c r="V49" s="164" t="str">
        <f t="shared" si="58"/>
        <v/>
      </c>
      <c r="W49" s="174" t="str">
        <f t="shared" si="59"/>
        <v/>
      </c>
      <c r="X49" s="522" t="str">
        <f t="shared" si="60"/>
        <v/>
      </c>
    </row>
    <row r="50" spans="1:24" ht="18" hidden="1" customHeight="1" x14ac:dyDescent="0.2">
      <c r="A50" s="213"/>
      <c r="B50" s="219"/>
      <c r="C50" s="206"/>
      <c r="D50" s="207"/>
      <c r="E50" s="208"/>
      <c r="F50" s="629"/>
      <c r="G50" s="208"/>
      <c r="H50" s="590"/>
      <c r="I50" s="591"/>
      <c r="J50" s="592"/>
      <c r="K50" s="522"/>
      <c r="L50" s="1138"/>
      <c r="M50" s="1138"/>
      <c r="N50" s="169">
        <f>IF(H50=12,6,IF(H50=11,6,IF(H50=10,5,IF(H50=9,5,IF(H50=8,4,IF(H50=7,4,IF(H50=6,3,0)))))))</f>
        <v>0</v>
      </c>
      <c r="O50" s="169">
        <f t="shared" si="61"/>
        <v>0</v>
      </c>
      <c r="P50" s="170">
        <f t="shared" si="62"/>
        <v>0</v>
      </c>
      <c r="Q50" s="171">
        <f>IF(H50=0,0,IF(H50=1,0,IF(H50=2,1,IF(H50=3,1,IF(H50=4,2,IF(H50=5,2,0))))))</f>
        <v>0</v>
      </c>
      <c r="R50" s="169">
        <f t="shared" si="63"/>
        <v>0</v>
      </c>
      <c r="S50" s="169">
        <f t="shared" si="64"/>
        <v>0</v>
      </c>
      <c r="V50" s="164" t="str">
        <f t="shared" si="58"/>
        <v/>
      </c>
      <c r="W50" s="174">
        <f t="shared" si="59"/>
        <v>0</v>
      </c>
      <c r="X50" s="522" t="str">
        <f t="shared" si="60"/>
        <v/>
      </c>
    </row>
    <row r="51" spans="1:24" ht="18" customHeight="1" x14ac:dyDescent="0.2">
      <c r="A51" s="499"/>
      <c r="B51" s="209"/>
      <c r="C51" s="212"/>
      <c r="D51" s="210"/>
      <c r="E51" s="211"/>
      <c r="F51" s="89"/>
      <c r="G51" s="211"/>
      <c r="H51" s="530"/>
      <c r="I51" s="533"/>
      <c r="J51" s="531"/>
      <c r="K51" s="522">
        <f>WEEKNUM($L$48)</f>
        <v>48</v>
      </c>
      <c r="L51" s="1138"/>
      <c r="M51" s="1138"/>
      <c r="N51" s="169">
        <f>IF(H51=12,6,IF(H51=11,6,IF(H51=10,5,IF(H51=9,5,IF(H51=8,4,IF(H51=7,4,IF(H51=6,3,0)))))))</f>
        <v>0</v>
      </c>
      <c r="O51" s="169">
        <f t="shared" si="61"/>
        <v>0</v>
      </c>
      <c r="P51" s="170">
        <f t="shared" si="62"/>
        <v>0</v>
      </c>
      <c r="Q51" s="171">
        <f>IF(H51=0,0,IF(H51=1,0,IF(H51=2,1,IF(H51=3,1,IF(H51=4,2,IF(H51=5,2,0))))))</f>
        <v>0</v>
      </c>
      <c r="R51" s="169">
        <f t="shared" si="63"/>
        <v>0</v>
      </c>
      <c r="S51" s="169">
        <f t="shared" si="64"/>
        <v>0</v>
      </c>
      <c r="V51" s="164" t="str">
        <f t="shared" si="58"/>
        <v/>
      </c>
      <c r="W51" s="174">
        <f t="shared" si="59"/>
        <v>0</v>
      </c>
      <c r="X51" s="522" t="str">
        <f t="shared" si="60"/>
        <v/>
      </c>
    </row>
    <row r="52" spans="1:24" ht="18" customHeight="1" x14ac:dyDescent="0.2">
      <c r="A52" s="1206">
        <f t="shared" ref="A52" si="65">K56</f>
        <v>49</v>
      </c>
      <c r="B52" s="1207"/>
      <c r="C52" s="1207"/>
      <c r="D52" s="1207"/>
      <c r="E52" s="1207"/>
      <c r="F52" s="1208" t="str">
        <f>CONCATENATE("         von  ",TEXT(L53,"TT.MMM.JJJJ")," - ",TEXT(L52,"TT.MMM.JJJJ"))</f>
        <v xml:space="preserve">         von  02.Dez.2024 - 08.Dez.2024</v>
      </c>
      <c r="G52" s="1208"/>
      <c r="H52" s="1208"/>
      <c r="I52" s="1208"/>
      <c r="J52" s="1209"/>
      <c r="K52" s="522"/>
      <c r="L52" s="1138">
        <f>L53+6</f>
        <v>45634</v>
      </c>
      <c r="M52" s="1138"/>
      <c r="N52" s="523" t="s">
        <v>204</v>
      </c>
      <c r="O52" s="523" t="s">
        <v>205</v>
      </c>
      <c r="P52" s="524" t="s">
        <v>206</v>
      </c>
      <c r="Q52" s="71" t="s">
        <v>207</v>
      </c>
      <c r="R52" s="524" t="s">
        <v>208</v>
      </c>
      <c r="S52" s="523"/>
      <c r="V52" s="164" t="str">
        <f t="shared" si="58"/>
        <v/>
      </c>
      <c r="W52" s="174"/>
      <c r="X52" s="522"/>
    </row>
    <row r="53" spans="1:24" ht="17.100000000000001" customHeight="1" x14ac:dyDescent="0.2">
      <c r="A53" s="668">
        <v>9</v>
      </c>
      <c r="B53" s="669">
        <f>IF(C53&lt;&gt;"",C53,"")</f>
        <v>45629</v>
      </c>
      <c r="C53" s="206">
        <f>IF(E53="Spielfrei","",IF(G53="Spielfrei","",IF(E53=$A$1,$L$53+$L$1,IF(E53=$A$2,$L$53+$L$2,IF(E53=$A$3,$L$53+$L$3,IF(E53=$A$4,$L$53+$L$4,IF(E53=$A$5,$L$53+$L$5,IF(E53=$A$6,$L$53+$L$6,IF(E53=$A$7,$L53+$L$7,IF(E53=$A$8,$L$29+$L$8,IF(E53=$A$9,$L$29+$L$9,IF(E53=$A$10,$L$29+$L$10,""))))))))))))</f>
        <v>45629</v>
      </c>
      <c r="D53" s="671" t="str">
        <f>IF(G53="Spielfrei","",IF(E53="Spielfrei","",IF(E53=$A$1,$G$1,IF(E53=$A$2,$G$2,IF(E53=$A$3,$G$3,IF(E53=$A$4,$G$4,IF(E53=$A$5,$G$5,IF(E53=$A$6,$G$6,IF(E53=$A$7,$G$7,IF(E53=$A$8,$G$8,IF(E53=$A$9,$G$9,IF(E53=$A$10,$G$10,""))))))))))))</f>
        <v>17.30 Uhr</v>
      </c>
      <c r="E53" s="672" t="str">
        <f>$G$26</f>
        <v>TTC Justiz Aachen</v>
      </c>
      <c r="F53" s="673" t="s">
        <v>7</v>
      </c>
      <c r="G53" s="672" t="str">
        <f>$E$26</f>
        <v>Universitätsklinikum RWTH Aachen</v>
      </c>
      <c r="H53" s="674"/>
      <c r="I53" s="675" t="str">
        <f t="shared" ref="I53:I54" si="66">IF(H53&gt;0,"-",IF(J53&gt;0,"-",""))</f>
        <v/>
      </c>
      <c r="J53" s="527"/>
      <c r="K53" s="532">
        <v>2</v>
      </c>
      <c r="L53" s="1138">
        <v>45628</v>
      </c>
      <c r="M53" s="1138"/>
      <c r="N53" s="169">
        <f t="shared" ref="N53:N56" si="67">IF(H53=12,6,IF(H53=11,6,IF(H53=10,5,IF(H53=9,5,IF(H53=8,4,IF(H53=7,4,IF(H53=6,3,0)))))))</f>
        <v>0</v>
      </c>
      <c r="O53" s="169">
        <f t="shared" ref="O53:O56" si="68">IF(J53=0,0,IF(J53=1,0,IF(J53=2,1,IF(J53=3,1,IF(J53=4,2,IF(J53=5,2,IF(J53=6,3,0)))))))</f>
        <v>0</v>
      </c>
      <c r="P53" s="170">
        <f t="shared" ref="P53:P56" si="69">IF(J53=12,6,IF(J53=11,6,IF(J53=10,5,IF(J53=9,5,IF(J53=8,4,IF(J53=7,4,0))))))</f>
        <v>0</v>
      </c>
      <c r="Q53" s="171">
        <f t="shared" ref="Q53:Q56" si="70">IF(H53=0,0,IF(H53=1,0,IF(H53=2,1,IF(H53=3,1,IF(H53=4,2,IF(H53=5,2,0))))))</f>
        <v>0</v>
      </c>
      <c r="R53" s="169">
        <f t="shared" ref="R53:R56" si="71">N53+Q53</f>
        <v>0</v>
      </c>
      <c r="S53" s="169">
        <f t="shared" ref="S53:S56" si="72">O53+P53</f>
        <v>0</v>
      </c>
      <c r="V53" s="164" t="str">
        <f t="shared" si="58"/>
        <v/>
      </c>
      <c r="W53" s="174" t="str">
        <f t="shared" si="59"/>
        <v/>
      </c>
      <c r="X53" s="522" t="str">
        <f t="shared" si="60"/>
        <v/>
      </c>
    </row>
    <row r="54" spans="1:24" ht="18" customHeight="1" x14ac:dyDescent="0.2">
      <c r="A54" s="213">
        <v>10</v>
      </c>
      <c r="B54" s="205">
        <f>IF(C54&lt;&gt;"",C54,"")</f>
        <v>45631</v>
      </c>
      <c r="C54" s="206">
        <f>IF(E54="Spielfrei","",IF(G54="Spielfrei","",IF(E54=$A$1,$L$53+$L$1,IF(E54=$A$2,$L$53+$L$2,IF(E54=$A$3,$L$53+$L$3,IF(E54=$A$4,$L$53+$L$4,IF(E54=$A$5,$L$53+$L$5,IF(E54=$A$6,$L$53+$L$6,IF(E54=$A$7,$L54+$L$7,IF(E54=$A$8,$L$29+$L$8,IF(E54=$A$9,$L$29+$L$9,IF(E54=$A$10,$L$29+$L$10,""))))))))))))</f>
        <v>45631</v>
      </c>
      <c r="D54" s="207" t="str">
        <f>IF(G54="Spielfrei","",IF(E54="Spielfrei","",IF(E54=$A$1,$G$1,IF(E54=$A$2,$G$2,IF(E54=$A$3,$G$3,IF(E54=$A$4,$G$4,IF(E54=$A$5,$G$5,IF(E54=$A$6,$G$6,IF(E54=$A$7,$G$7,IF(E54=$A$8,$G$8,IF(E54=$A$9,$G$9,IF(E54=$A$10,$G$10,""))))))))))))</f>
        <v>17.30 Uhr</v>
      </c>
      <c r="E54" s="208" t="str">
        <f>$G$25</f>
        <v>AMG / Allianz</v>
      </c>
      <c r="F54" s="629" t="s">
        <v>7</v>
      </c>
      <c r="G54" s="208" t="str">
        <f>$E$25</f>
        <v>STAWAG</v>
      </c>
      <c r="H54" s="568"/>
      <c r="I54" s="528" t="str">
        <f t="shared" si="66"/>
        <v/>
      </c>
      <c r="J54" s="529"/>
      <c r="K54" s="522"/>
      <c r="L54" s="1138"/>
      <c r="M54" s="1138"/>
      <c r="N54" s="169">
        <f t="shared" si="67"/>
        <v>0</v>
      </c>
      <c r="O54" s="169">
        <f t="shared" si="68"/>
        <v>0</v>
      </c>
      <c r="P54" s="170">
        <f t="shared" si="69"/>
        <v>0</v>
      </c>
      <c r="Q54" s="171">
        <f t="shared" si="70"/>
        <v>0</v>
      </c>
      <c r="R54" s="169">
        <f t="shared" si="71"/>
        <v>0</v>
      </c>
      <c r="S54" s="169">
        <f t="shared" si="72"/>
        <v>0</v>
      </c>
      <c r="V54" s="164" t="str">
        <f t="shared" si="58"/>
        <v/>
      </c>
      <c r="W54" s="174" t="str">
        <f t="shared" si="59"/>
        <v/>
      </c>
      <c r="X54" s="522" t="str">
        <f t="shared" si="60"/>
        <v/>
      </c>
    </row>
    <row r="55" spans="1:24" ht="18" hidden="1" customHeight="1" x14ac:dyDescent="0.2">
      <c r="A55" s="213"/>
      <c r="B55" s="219"/>
      <c r="C55" s="589"/>
      <c r="D55" s="220"/>
      <c r="E55" s="221"/>
      <c r="F55" s="222"/>
      <c r="G55" s="221"/>
      <c r="H55" s="590"/>
      <c r="I55" s="591"/>
      <c r="J55" s="592"/>
      <c r="K55" s="522"/>
      <c r="L55" s="1138"/>
      <c r="M55" s="1138"/>
      <c r="N55" s="169">
        <f t="shared" si="67"/>
        <v>0</v>
      </c>
      <c r="O55" s="169">
        <f t="shared" si="68"/>
        <v>0</v>
      </c>
      <c r="P55" s="170">
        <f t="shared" si="69"/>
        <v>0</v>
      </c>
      <c r="Q55" s="171">
        <f t="shared" si="70"/>
        <v>0</v>
      </c>
      <c r="R55" s="169">
        <f t="shared" si="71"/>
        <v>0</v>
      </c>
      <c r="S55" s="169">
        <f t="shared" si="72"/>
        <v>0</v>
      </c>
      <c r="V55" s="164" t="str">
        <f t="shared" si="58"/>
        <v/>
      </c>
      <c r="W55" s="174">
        <f t="shared" si="59"/>
        <v>0</v>
      </c>
      <c r="X55" s="522" t="str">
        <f t="shared" si="60"/>
        <v/>
      </c>
    </row>
    <row r="56" spans="1:24" ht="18" customHeight="1" x14ac:dyDescent="0.2">
      <c r="A56" s="499"/>
      <c r="B56" s="209"/>
      <c r="C56" s="212"/>
      <c r="D56" s="210"/>
      <c r="E56" s="211"/>
      <c r="F56" s="89"/>
      <c r="G56" s="211"/>
      <c r="H56" s="530"/>
      <c r="I56" s="533"/>
      <c r="J56" s="531"/>
      <c r="K56" s="522">
        <f>WEEKNUM($L53)</f>
        <v>49</v>
      </c>
      <c r="L56" s="1138"/>
      <c r="M56" s="1138"/>
      <c r="N56" s="169">
        <f t="shared" si="67"/>
        <v>0</v>
      </c>
      <c r="O56" s="169">
        <f t="shared" si="68"/>
        <v>0</v>
      </c>
      <c r="P56" s="170">
        <f t="shared" si="69"/>
        <v>0</v>
      </c>
      <c r="Q56" s="171">
        <f t="shared" si="70"/>
        <v>0</v>
      </c>
      <c r="R56" s="169">
        <f t="shared" si="71"/>
        <v>0</v>
      </c>
      <c r="S56" s="169">
        <f t="shared" si="72"/>
        <v>0</v>
      </c>
      <c r="V56" s="164" t="str">
        <f t="shared" si="58"/>
        <v/>
      </c>
      <c r="W56" s="174">
        <f t="shared" si="59"/>
        <v>0</v>
      </c>
      <c r="X56" s="522" t="str">
        <f t="shared" si="60"/>
        <v/>
      </c>
    </row>
    <row r="57" spans="1:24" ht="18" customHeight="1" x14ac:dyDescent="0.2">
      <c r="A57" s="1206">
        <f t="shared" ref="A57" si="73">K61</f>
        <v>50</v>
      </c>
      <c r="B57" s="1207"/>
      <c r="C57" s="1207"/>
      <c r="D57" s="1207"/>
      <c r="E57" s="1207"/>
      <c r="F57" s="1208" t="str">
        <f>CONCATENATE("         von  ",TEXT(L58,"TT.MMM.JJJJ")," - ",TEXT(L57,"TT.MMM.JJJJ"))</f>
        <v xml:space="preserve">         von  09.Dez.2024 - 15.Dez.2024</v>
      </c>
      <c r="G57" s="1208"/>
      <c r="H57" s="1208"/>
      <c r="I57" s="1208"/>
      <c r="J57" s="1209"/>
      <c r="K57" s="522"/>
      <c r="L57" s="1138">
        <f>L58+6</f>
        <v>45641</v>
      </c>
      <c r="M57" s="1138"/>
      <c r="N57" s="523" t="s">
        <v>204</v>
      </c>
      <c r="O57" s="523" t="s">
        <v>205</v>
      </c>
      <c r="P57" s="524" t="s">
        <v>206</v>
      </c>
      <c r="Q57" s="71" t="s">
        <v>207</v>
      </c>
      <c r="R57" s="524" t="s">
        <v>208</v>
      </c>
      <c r="S57" s="523"/>
      <c r="V57" s="164" t="str">
        <f t="shared" si="58"/>
        <v/>
      </c>
      <c r="W57" s="174"/>
      <c r="X57" s="522"/>
    </row>
    <row r="58" spans="1:24" ht="18" customHeight="1" x14ac:dyDescent="0.2">
      <c r="A58" s="668">
        <v>11</v>
      </c>
      <c r="B58" s="669">
        <f t="shared" ref="B58:B59" si="74">IF(C58&lt;&gt;"",C58,"")</f>
        <v>45638</v>
      </c>
      <c r="C58" s="670">
        <f>IF(E58="Spielfrei","",IF(G58="Spielfrei","",IF(E58=$A$1,$L$58+$L$1,IF(E58=$A$2,$L$58+$L$2,IF(E58=$A$3,$L$58+$L$3,IF(E58=$A$4,$L$58+$L$4,IF(E58=$A$5,$L$58+$L$5,IF(E58=$A$6,$L$58+$L$6,IF(E58=$A$7,$L$58+$L$7,IF(E58=$A$8,$L$58+$L$8,IF(E58=$A$9,$L$58+$L$9,IF(E58=$A$10,$L$58+$L$10,""))))))))))))</f>
        <v>45638</v>
      </c>
      <c r="D58" s="671" t="str">
        <f t="shared" ref="D58:D59" si="75">IF(G58="Spielfrei","",IF(E58="Spielfrei","",IF(E58=$A$1,$G$1,IF(E58=$A$2,$G$2,IF(E58=$A$3,$G$3,IF(E58=$A$4,$G$4,IF(E58=$A$5,$G$5,IF(E58=$A$6,$G$6,IF(E58=$A$7,$G$7,IF(E58=$A$8,$G$8,IF(E58=$A$9,$G$9,IF(E58=$A$10,$G$10,""))))))))))))</f>
        <v>17.30 Uhr</v>
      </c>
      <c r="E58" s="672" t="str">
        <f>$G$30</f>
        <v>AMG / Allianz</v>
      </c>
      <c r="F58" s="673" t="s">
        <v>7</v>
      </c>
      <c r="G58" s="672" t="str">
        <f>$E$30</f>
        <v>TTC Justiz Aachen</v>
      </c>
      <c r="H58" s="674"/>
      <c r="I58" s="675" t="str">
        <f t="shared" ref="I58:I59" si="76">IF(H58&gt;0,"-",IF(J58&gt;0,"-",""))</f>
        <v/>
      </c>
      <c r="J58" s="527"/>
      <c r="K58" s="532">
        <v>3</v>
      </c>
      <c r="L58" s="1138">
        <v>45635</v>
      </c>
      <c r="M58" s="1138"/>
      <c r="N58" s="169">
        <f t="shared" ref="N58:N61" si="77">IF(H58=12,6,IF(H58=11,6,IF(H58=10,5,IF(H58=9,5,IF(H58=8,4,IF(H58=7,4,IF(H58=6,3,0)))))))</f>
        <v>0</v>
      </c>
      <c r="O58" s="169">
        <f t="shared" ref="O58:O61" si="78">IF(J58=0,0,IF(J58=1,0,IF(J58=2,1,IF(J58=3,1,IF(J58=4,2,IF(J58=5,2,IF(J58=6,3,0)))))))</f>
        <v>0</v>
      </c>
      <c r="P58" s="170">
        <f t="shared" ref="P58:P61" si="79">IF(J58=12,6,IF(J58=11,6,IF(J58=10,5,IF(J58=9,5,IF(J58=8,4,IF(J58=7,4,0))))))</f>
        <v>0</v>
      </c>
      <c r="Q58" s="171">
        <f t="shared" ref="Q58:Q61" si="80">IF(H58=0,0,IF(H58=1,0,IF(H58=2,1,IF(H58=3,1,IF(H58=4,2,IF(H58=5,2,0))))))</f>
        <v>0</v>
      </c>
      <c r="R58" s="169">
        <f t="shared" ref="R58:R61" si="81">N58+Q58</f>
        <v>0</v>
      </c>
      <c r="S58" s="169">
        <f t="shared" ref="S58:S61" si="82">O58+P58</f>
        <v>0</v>
      </c>
      <c r="V58" s="164" t="str">
        <f t="shared" si="58"/>
        <v/>
      </c>
      <c r="W58" s="174" t="str">
        <f t="shared" si="59"/>
        <v/>
      </c>
      <c r="X58" s="522" t="str">
        <f t="shared" si="60"/>
        <v/>
      </c>
    </row>
    <row r="59" spans="1:24" ht="17.100000000000001" customHeight="1" x14ac:dyDescent="0.2">
      <c r="A59" s="213">
        <v>12</v>
      </c>
      <c r="B59" s="205">
        <f t="shared" si="74"/>
        <v>45639</v>
      </c>
      <c r="C59" s="206">
        <f>IF(E59="Spielfrei","",IF(G59="Spielfrei","",IF(E59=$A$1,$L$58+$L$1,IF(E59=$A$2,$L$58+$L$2,IF(E59=$A$3,$L$58+$L$3,IF(E59=$A$4,$L$58+$L$4,IF(E59=$A$5,$L$58+$L$5,IF(E59=$A$6,$L$58+$L$6,IF(E59=$A$7,$L59+$L$7,IF(E59=$A$8,$L$29+$L$8,IF(E59=$A$9,$L$29+$L$9,IF(E59=$A$10,$L$29+$L$10,""))))))))))))</f>
        <v>45639</v>
      </c>
      <c r="D59" s="207" t="str">
        <f t="shared" si="75"/>
        <v>16.00 Uhr</v>
      </c>
      <c r="E59" s="208" t="str">
        <f>$G$31</f>
        <v>Universitätsklinikum RWTH Aachen</v>
      </c>
      <c r="F59" s="629" t="s">
        <v>7</v>
      </c>
      <c r="G59" s="208" t="str">
        <f>$E$31</f>
        <v>STAWAG</v>
      </c>
      <c r="H59" s="568"/>
      <c r="I59" s="528" t="str">
        <f t="shared" si="76"/>
        <v/>
      </c>
      <c r="J59" s="529"/>
      <c r="K59" s="522"/>
      <c r="L59" s="1138"/>
      <c r="M59" s="1138"/>
      <c r="N59" s="169">
        <f t="shared" si="77"/>
        <v>0</v>
      </c>
      <c r="O59" s="169">
        <f t="shared" si="78"/>
        <v>0</v>
      </c>
      <c r="P59" s="170">
        <f t="shared" si="79"/>
        <v>0</v>
      </c>
      <c r="Q59" s="171">
        <f t="shared" si="80"/>
        <v>0</v>
      </c>
      <c r="R59" s="169">
        <f t="shared" si="81"/>
        <v>0</v>
      </c>
      <c r="S59" s="169">
        <f t="shared" si="82"/>
        <v>0</v>
      </c>
      <c r="V59" s="164" t="str">
        <f t="shared" si="58"/>
        <v/>
      </c>
      <c r="W59" s="174" t="str">
        <f t="shared" si="59"/>
        <v/>
      </c>
      <c r="X59" s="522" t="str">
        <f t="shared" si="60"/>
        <v/>
      </c>
    </row>
    <row r="60" spans="1:24" ht="18" hidden="1" customHeight="1" x14ac:dyDescent="0.2">
      <c r="A60" s="213"/>
      <c r="B60" s="219"/>
      <c r="C60" s="589"/>
      <c r="D60" s="220"/>
      <c r="E60" s="221"/>
      <c r="F60" s="222"/>
      <c r="G60" s="221"/>
      <c r="H60" s="590"/>
      <c r="I60" s="591"/>
      <c r="J60" s="592"/>
      <c r="K60" s="522"/>
      <c r="L60" s="1138"/>
      <c r="M60" s="1138"/>
      <c r="N60" s="169">
        <f t="shared" si="77"/>
        <v>0</v>
      </c>
      <c r="O60" s="169">
        <f t="shared" si="78"/>
        <v>0</v>
      </c>
      <c r="P60" s="170">
        <f t="shared" si="79"/>
        <v>0</v>
      </c>
      <c r="Q60" s="171">
        <f t="shared" si="80"/>
        <v>0</v>
      </c>
      <c r="R60" s="169">
        <f t="shared" si="81"/>
        <v>0</v>
      </c>
      <c r="S60" s="169">
        <f t="shared" si="82"/>
        <v>0</v>
      </c>
      <c r="V60" s="164" t="str">
        <f t="shared" si="58"/>
        <v/>
      </c>
      <c r="W60" s="174">
        <f t="shared" si="59"/>
        <v>0</v>
      </c>
      <c r="X60" s="522" t="str">
        <f t="shared" si="60"/>
        <v/>
      </c>
    </row>
    <row r="61" spans="1:24" ht="18" customHeight="1" x14ac:dyDescent="0.2">
      <c r="A61" s="499"/>
      <c r="B61" s="209"/>
      <c r="C61" s="212"/>
      <c r="D61" s="210"/>
      <c r="E61" s="211"/>
      <c r="F61" s="89"/>
      <c r="G61" s="211"/>
      <c r="H61" s="530"/>
      <c r="I61" s="533"/>
      <c r="J61" s="531"/>
      <c r="K61" s="522">
        <f>WEEKNUM($L58)</f>
        <v>50</v>
      </c>
      <c r="L61" s="1138"/>
      <c r="M61" s="1138"/>
      <c r="N61" s="169">
        <f t="shared" si="77"/>
        <v>0</v>
      </c>
      <c r="O61" s="169">
        <f t="shared" si="78"/>
        <v>0</v>
      </c>
      <c r="P61" s="170">
        <f t="shared" si="79"/>
        <v>0</v>
      </c>
      <c r="Q61" s="171">
        <f t="shared" si="80"/>
        <v>0</v>
      </c>
      <c r="R61" s="169">
        <f t="shared" si="81"/>
        <v>0</v>
      </c>
      <c r="S61" s="169">
        <f t="shared" si="82"/>
        <v>0</v>
      </c>
      <c r="V61" s="164" t="str">
        <f t="shared" si="58"/>
        <v/>
      </c>
      <c r="W61" s="174">
        <f t="shared" si="59"/>
        <v>0</v>
      </c>
      <c r="X61" s="522" t="str">
        <f t="shared" si="60"/>
        <v/>
      </c>
    </row>
    <row r="62" spans="1:24" ht="18" hidden="1" customHeight="1" x14ac:dyDescent="0.2">
      <c r="A62" s="1210">
        <f t="shared" ref="A62" si="83">K66</f>
        <v>49</v>
      </c>
      <c r="B62" s="1211"/>
      <c r="C62" s="1211"/>
      <c r="D62" s="1211"/>
      <c r="E62" s="1211"/>
      <c r="F62" s="1208" t="str">
        <f>CONCATENATE("         von  ",TEXT(L63,"TT.MMM.JJJJ")," - ",TEXT(L62,"TT.MMM.JJJJ"))</f>
        <v xml:space="preserve">         von  04.Dez.2024 - 10.Dez.2024</v>
      </c>
      <c r="G62" s="1208"/>
      <c r="H62" s="1208"/>
      <c r="I62" s="1208"/>
      <c r="J62" s="1209"/>
      <c r="K62" s="522"/>
      <c r="L62" s="1138">
        <f>L63+6</f>
        <v>45636</v>
      </c>
      <c r="M62" s="1138"/>
      <c r="N62" s="523" t="s">
        <v>204</v>
      </c>
      <c r="O62" s="523" t="s">
        <v>205</v>
      </c>
      <c r="P62" s="524" t="s">
        <v>206</v>
      </c>
      <c r="Q62" s="71" t="s">
        <v>207</v>
      </c>
      <c r="R62" s="524" t="s">
        <v>208</v>
      </c>
      <c r="S62" s="523"/>
      <c r="V62" s="164" t="str">
        <f t="shared" si="58"/>
        <v/>
      </c>
      <c r="W62" s="174"/>
      <c r="X62" s="522"/>
    </row>
    <row r="63" spans="1:24" ht="18" hidden="1" customHeight="1" x14ac:dyDescent="0.2">
      <c r="A63" s="668"/>
      <c r="B63" s="669"/>
      <c r="C63" s="670"/>
      <c r="D63" s="671"/>
      <c r="E63" s="672"/>
      <c r="F63" s="673"/>
      <c r="G63" s="672"/>
      <c r="H63" s="674"/>
      <c r="I63" s="675"/>
      <c r="J63" s="527"/>
      <c r="K63" s="532">
        <v>4</v>
      </c>
      <c r="L63" s="1138">
        <v>45630</v>
      </c>
      <c r="M63" s="1138"/>
      <c r="N63" s="169">
        <f t="shared" ref="N63:N66" si="84">IF(H63=12,6,IF(H63=11,6,IF(H63=10,5,IF(H63=9,5,IF(H63=8,4,IF(H63=7,4,IF(H63=6,3,0)))))))</f>
        <v>0</v>
      </c>
      <c r="O63" s="169">
        <f t="shared" ref="O63:O66" si="85">IF(J63=0,0,IF(J63=1,0,IF(J63=2,1,IF(J63=3,1,IF(J63=4,2,IF(J63=5,2,IF(J63=6,3,0)))))))</f>
        <v>0</v>
      </c>
      <c r="P63" s="170">
        <f t="shared" ref="P63:P66" si="86">IF(J63=12,6,IF(J63=11,6,IF(J63=10,5,IF(J63=9,5,IF(J63=8,4,IF(J63=7,4,0))))))</f>
        <v>0</v>
      </c>
      <c r="Q63" s="171">
        <f t="shared" ref="Q63:Q66" si="87">IF(H63=0,0,IF(H63=1,0,IF(H63=2,1,IF(H63=3,1,IF(H63=4,2,IF(H63=5,2,0))))))</f>
        <v>0</v>
      </c>
      <c r="R63" s="169">
        <f t="shared" ref="R63:R66" si="88">N63+Q63</f>
        <v>0</v>
      </c>
      <c r="S63" s="169">
        <f t="shared" ref="S63:S66" si="89">O63+P63</f>
        <v>0</v>
      </c>
      <c r="V63" s="164" t="str">
        <f t="shared" si="58"/>
        <v/>
      </c>
      <c r="W63" s="174">
        <f t="shared" si="59"/>
        <v>0</v>
      </c>
      <c r="X63" s="522" t="str">
        <f t="shared" si="60"/>
        <v/>
      </c>
    </row>
    <row r="64" spans="1:24" ht="18" hidden="1" customHeight="1" x14ac:dyDescent="0.2">
      <c r="A64" s="213"/>
      <c r="B64" s="205"/>
      <c r="C64" s="206"/>
      <c r="D64" s="207"/>
      <c r="E64" s="208"/>
      <c r="F64" s="629"/>
      <c r="G64" s="208"/>
      <c r="H64" s="568"/>
      <c r="I64" s="528"/>
      <c r="J64" s="529"/>
      <c r="K64" s="190"/>
      <c r="L64" s="1138"/>
      <c r="M64" s="1138"/>
      <c r="N64" s="169">
        <f t="shared" si="84"/>
        <v>0</v>
      </c>
      <c r="O64" s="169">
        <f t="shared" si="85"/>
        <v>0</v>
      </c>
      <c r="P64" s="170">
        <f t="shared" si="86"/>
        <v>0</v>
      </c>
      <c r="Q64" s="171">
        <f t="shared" si="87"/>
        <v>0</v>
      </c>
      <c r="R64" s="169">
        <f t="shared" si="88"/>
        <v>0</v>
      </c>
      <c r="S64" s="169">
        <f t="shared" si="89"/>
        <v>0</v>
      </c>
      <c r="V64" s="164" t="str">
        <f t="shared" si="58"/>
        <v/>
      </c>
      <c r="W64" s="174">
        <f t="shared" si="59"/>
        <v>0</v>
      </c>
      <c r="X64" s="522" t="str">
        <f t="shared" si="60"/>
        <v/>
      </c>
    </row>
    <row r="65" spans="1:24" ht="17.100000000000001" hidden="1" customHeight="1" x14ac:dyDescent="0.2">
      <c r="A65" s="213"/>
      <c r="B65" s="219"/>
      <c r="C65" s="589"/>
      <c r="D65" s="220"/>
      <c r="E65" s="221"/>
      <c r="F65" s="222"/>
      <c r="G65" s="221"/>
      <c r="H65" s="590"/>
      <c r="I65" s="591"/>
      <c r="J65" s="592"/>
      <c r="K65" s="522"/>
      <c r="L65" s="1138"/>
      <c r="M65" s="1138"/>
      <c r="N65" s="169">
        <f t="shared" si="84"/>
        <v>0</v>
      </c>
      <c r="O65" s="169">
        <f t="shared" si="85"/>
        <v>0</v>
      </c>
      <c r="P65" s="170">
        <f t="shared" si="86"/>
        <v>0</v>
      </c>
      <c r="Q65" s="171">
        <f t="shared" si="87"/>
        <v>0</v>
      </c>
      <c r="R65" s="169">
        <f t="shared" si="88"/>
        <v>0</v>
      </c>
      <c r="S65" s="169">
        <f t="shared" si="89"/>
        <v>0</v>
      </c>
      <c r="V65" s="164" t="str">
        <f t="shared" si="58"/>
        <v/>
      </c>
      <c r="W65" s="174">
        <f t="shared" si="59"/>
        <v>0</v>
      </c>
      <c r="X65" s="522" t="str">
        <f t="shared" si="60"/>
        <v/>
      </c>
    </row>
    <row r="66" spans="1:24" ht="18" hidden="1" customHeight="1" x14ac:dyDescent="0.2">
      <c r="A66" s="499"/>
      <c r="B66" s="209"/>
      <c r="C66" s="212"/>
      <c r="D66" s="210"/>
      <c r="E66" s="211"/>
      <c r="F66" s="89"/>
      <c r="G66" s="211"/>
      <c r="H66" s="530"/>
      <c r="I66" s="533"/>
      <c r="J66" s="531"/>
      <c r="K66" s="522">
        <f>WEEKNUM($L63)</f>
        <v>49</v>
      </c>
      <c r="L66" s="1138"/>
      <c r="M66" s="1138"/>
      <c r="N66" s="169">
        <f t="shared" si="84"/>
        <v>0</v>
      </c>
      <c r="O66" s="169">
        <f t="shared" si="85"/>
        <v>0</v>
      </c>
      <c r="P66" s="170">
        <f t="shared" si="86"/>
        <v>0</v>
      </c>
      <c r="Q66" s="171">
        <f t="shared" si="87"/>
        <v>0</v>
      </c>
      <c r="R66" s="169">
        <f t="shared" si="88"/>
        <v>0</v>
      </c>
      <c r="S66" s="169">
        <f t="shared" si="89"/>
        <v>0</v>
      </c>
      <c r="V66" s="164" t="str">
        <f t="shared" si="58"/>
        <v/>
      </c>
      <c r="W66" s="174">
        <f t="shared" si="59"/>
        <v>0</v>
      </c>
      <c r="X66" s="522" t="str">
        <f t="shared" si="60"/>
        <v/>
      </c>
    </row>
    <row r="67" spans="1:24" ht="18" hidden="1" customHeight="1" x14ac:dyDescent="0.2">
      <c r="A67" s="1210">
        <f t="shared" ref="A67" si="90">K71</f>
        <v>50</v>
      </c>
      <c r="B67" s="1211"/>
      <c r="C67" s="1211"/>
      <c r="D67" s="1211"/>
      <c r="E67" s="1211"/>
      <c r="F67" s="1208" t="str">
        <f>CONCATENATE("         von  ",TEXT(L68,"TT.MMM.JJJJ")," - ",TEXT(L67,"TT.MMM.JJJJ"))</f>
        <v xml:space="preserve">         von  11.Dez.2024 - 17.Dez.2024</v>
      </c>
      <c r="G67" s="1208"/>
      <c r="H67" s="1208"/>
      <c r="I67" s="1208"/>
      <c r="J67" s="1209"/>
      <c r="K67" s="522"/>
      <c r="L67" s="1138">
        <f>L68+6</f>
        <v>45643</v>
      </c>
      <c r="M67" s="1138"/>
      <c r="N67" s="523" t="s">
        <v>204</v>
      </c>
      <c r="O67" s="523" t="s">
        <v>205</v>
      </c>
      <c r="P67" s="524" t="s">
        <v>206</v>
      </c>
      <c r="Q67" s="71" t="s">
        <v>207</v>
      </c>
      <c r="R67" s="524" t="s">
        <v>208</v>
      </c>
      <c r="S67" s="523"/>
      <c r="V67" s="164" t="str">
        <f t="shared" si="58"/>
        <v/>
      </c>
      <c r="W67" s="174"/>
      <c r="X67" s="522"/>
    </row>
    <row r="68" spans="1:24" ht="18" hidden="1" customHeight="1" x14ac:dyDescent="0.2">
      <c r="A68" s="668"/>
      <c r="B68" s="669"/>
      <c r="C68" s="670"/>
      <c r="D68" s="671"/>
      <c r="E68" s="672"/>
      <c r="F68" s="673"/>
      <c r="G68" s="672"/>
      <c r="H68" s="674"/>
      <c r="I68" s="675"/>
      <c r="J68" s="527"/>
      <c r="K68" s="532">
        <v>5</v>
      </c>
      <c r="L68" s="1138">
        <v>45637</v>
      </c>
      <c r="M68" s="1138"/>
      <c r="N68" s="169">
        <f t="shared" ref="N68:N71" si="91">IF(H68=12,6,IF(H68=11,6,IF(H68=10,5,IF(H68=9,5,IF(H68=8,4,IF(H68=7,4,IF(H68=6,3,0)))))))</f>
        <v>0</v>
      </c>
      <c r="O68" s="169">
        <f t="shared" ref="O68:O71" si="92">IF(J68=0,0,IF(J68=1,0,IF(J68=2,1,IF(J68=3,1,IF(J68=4,2,IF(J68=5,2,IF(J68=6,3,0)))))))</f>
        <v>0</v>
      </c>
      <c r="P68" s="170">
        <f t="shared" ref="P68:P71" si="93">IF(J68=12,6,IF(J68=11,6,IF(J68=10,5,IF(J68=9,5,IF(J68=8,4,IF(J68=7,4,0))))))</f>
        <v>0</v>
      </c>
      <c r="Q68" s="171">
        <f t="shared" ref="Q68:Q71" si="94">IF(H68=0,0,IF(H68=1,0,IF(H68=2,1,IF(H68=3,1,IF(H68=4,2,IF(H68=5,2,0))))))</f>
        <v>0</v>
      </c>
      <c r="R68" s="169">
        <f t="shared" ref="R68:R71" si="95">N68+Q68</f>
        <v>0</v>
      </c>
      <c r="S68" s="169">
        <f t="shared" ref="S68:S71" si="96">O68+P68</f>
        <v>0</v>
      </c>
      <c r="V68" s="164" t="str">
        <f t="shared" si="58"/>
        <v/>
      </c>
      <c r="W68" s="174">
        <f t="shared" si="59"/>
        <v>0</v>
      </c>
      <c r="X68" s="522" t="str">
        <f t="shared" si="60"/>
        <v/>
      </c>
    </row>
    <row r="69" spans="1:24" ht="18" hidden="1" customHeight="1" x14ac:dyDescent="0.2">
      <c r="A69" s="213"/>
      <c r="B69" s="205"/>
      <c r="C69" s="206"/>
      <c r="D69" s="207"/>
      <c r="E69" s="208"/>
      <c r="F69" s="629"/>
      <c r="G69" s="208"/>
      <c r="H69" s="568"/>
      <c r="I69" s="528"/>
      <c r="J69" s="529"/>
      <c r="K69" s="204"/>
      <c r="L69" s="1138"/>
      <c r="M69" s="1138"/>
      <c r="N69" s="169">
        <f t="shared" si="91"/>
        <v>0</v>
      </c>
      <c r="O69" s="169">
        <f t="shared" si="92"/>
        <v>0</v>
      </c>
      <c r="P69" s="170">
        <f t="shared" si="93"/>
        <v>0</v>
      </c>
      <c r="Q69" s="171">
        <f t="shared" si="94"/>
        <v>0</v>
      </c>
      <c r="R69" s="169">
        <f t="shared" si="95"/>
        <v>0</v>
      </c>
      <c r="S69" s="169">
        <f t="shared" si="96"/>
        <v>0</v>
      </c>
      <c r="V69" s="164" t="str">
        <f t="shared" si="58"/>
        <v/>
      </c>
      <c r="W69" s="174">
        <f t="shared" si="59"/>
        <v>0</v>
      </c>
      <c r="X69" s="522" t="str">
        <f t="shared" si="60"/>
        <v/>
      </c>
    </row>
    <row r="70" spans="1:24" ht="18" hidden="1" customHeight="1" x14ac:dyDescent="0.2">
      <c r="A70" s="214"/>
      <c r="B70" s="219"/>
      <c r="C70" s="589"/>
      <c r="D70" s="220"/>
      <c r="E70" s="221"/>
      <c r="F70" s="222"/>
      <c r="G70" s="221"/>
      <c r="H70" s="590"/>
      <c r="I70" s="591"/>
      <c r="J70" s="592"/>
      <c r="K70" s="190"/>
      <c r="L70" s="1138"/>
      <c r="M70" s="1138"/>
      <c r="N70" s="169">
        <f t="shared" si="91"/>
        <v>0</v>
      </c>
      <c r="O70" s="169">
        <f t="shared" si="92"/>
        <v>0</v>
      </c>
      <c r="P70" s="170">
        <f t="shared" si="93"/>
        <v>0</v>
      </c>
      <c r="Q70" s="171">
        <f t="shared" si="94"/>
        <v>0</v>
      </c>
      <c r="R70" s="169">
        <f t="shared" si="95"/>
        <v>0</v>
      </c>
      <c r="S70" s="169">
        <f t="shared" si="96"/>
        <v>0</v>
      </c>
      <c r="V70" s="164" t="str">
        <f t="shared" si="58"/>
        <v/>
      </c>
      <c r="W70" s="174">
        <f t="shared" si="59"/>
        <v>0</v>
      </c>
      <c r="X70" s="522" t="str">
        <f t="shared" si="60"/>
        <v/>
      </c>
    </row>
    <row r="71" spans="1:24" ht="17.100000000000001" hidden="1" customHeight="1" x14ac:dyDescent="0.2">
      <c r="A71" s="499"/>
      <c r="B71" s="209"/>
      <c r="C71" s="212"/>
      <c r="D71" s="210"/>
      <c r="E71" s="211"/>
      <c r="F71" s="89"/>
      <c r="G71" s="211"/>
      <c r="H71" s="530"/>
      <c r="I71" s="533"/>
      <c r="J71" s="531"/>
      <c r="K71" s="522">
        <f>WEEKNUM($L68)</f>
        <v>50</v>
      </c>
      <c r="L71" s="1138"/>
      <c r="M71" s="1138"/>
      <c r="N71" s="685">
        <f t="shared" si="91"/>
        <v>0</v>
      </c>
      <c r="O71" s="685">
        <f t="shared" si="92"/>
        <v>0</v>
      </c>
      <c r="P71" s="686">
        <f t="shared" si="93"/>
        <v>0</v>
      </c>
      <c r="Q71" s="687">
        <f t="shared" si="94"/>
        <v>0</v>
      </c>
      <c r="R71" s="685">
        <f t="shared" si="95"/>
        <v>0</v>
      </c>
      <c r="S71" s="685">
        <f t="shared" si="96"/>
        <v>0</v>
      </c>
      <c r="V71" s="164" t="str">
        <f t="shared" si="58"/>
        <v/>
      </c>
      <c r="W71" s="174">
        <f t="shared" si="59"/>
        <v>0</v>
      </c>
      <c r="X71" s="522" t="str">
        <f t="shared" si="60"/>
        <v/>
      </c>
    </row>
    <row r="72" spans="1:24" ht="42" customHeight="1" x14ac:dyDescent="0.2">
      <c r="A72" s="1166" t="s">
        <v>546</v>
      </c>
      <c r="B72" s="1167"/>
      <c r="C72" s="1167"/>
      <c r="D72" s="1167"/>
      <c r="E72" s="1167"/>
      <c r="F72" s="1167"/>
      <c r="G72" s="1167"/>
      <c r="H72" s="1167"/>
      <c r="I72" s="1167"/>
      <c r="J72" s="1168"/>
      <c r="K72" s="683"/>
      <c r="L72" s="684"/>
      <c r="M72" s="688"/>
      <c r="N72" s="689"/>
      <c r="O72" s="689"/>
      <c r="P72" s="689"/>
      <c r="Q72" s="689"/>
      <c r="R72" s="689"/>
      <c r="S72" s="689"/>
    </row>
    <row r="73" spans="1:24" ht="20.25" x14ac:dyDescent="0.3">
      <c r="A73" s="1192" t="s">
        <v>278</v>
      </c>
      <c r="B73" s="1193"/>
      <c r="C73" s="1193"/>
      <c r="D73" s="1193"/>
      <c r="E73" s="1193"/>
      <c r="F73" s="1193"/>
      <c r="G73" s="1193"/>
      <c r="H73" s="1193"/>
      <c r="I73" s="1193"/>
      <c r="J73" s="1194"/>
    </row>
    <row r="74" spans="1:24" ht="15" customHeight="1" x14ac:dyDescent="0.25">
      <c r="A74" s="1189" t="str">
        <f>Teilnehmer!A17</f>
        <v>AMG / Allianz</v>
      </c>
      <c r="B74" s="1190"/>
      <c r="C74" s="1190"/>
      <c r="D74" s="1190"/>
      <c r="E74" s="1190"/>
      <c r="F74" s="1190"/>
      <c r="G74" s="1190"/>
      <c r="H74" s="1190"/>
      <c r="I74" s="1190"/>
      <c r="J74" s="1191"/>
    </row>
    <row r="75" spans="1:24" ht="15" customHeight="1" x14ac:dyDescent="0.2">
      <c r="A75" s="1195" t="str">
        <f>Teilnehmer!A18</f>
        <v>Donnerstag  17.30 Uhr</v>
      </c>
      <c r="B75" s="1128"/>
      <c r="C75" s="1128"/>
      <c r="D75" s="1131" t="str">
        <f>Teilnehmer!B18</f>
        <v xml:space="preserve">Turnhalle : Barbarastraße  </v>
      </c>
      <c r="E75" s="1132"/>
      <c r="F75" s="1132"/>
      <c r="G75" s="1132"/>
      <c r="H75" s="1132"/>
      <c r="I75" s="1132"/>
      <c r="J75" s="1133"/>
    </row>
    <row r="76" spans="1:24" ht="15" customHeight="1" x14ac:dyDescent="0.2">
      <c r="A76" s="1129"/>
      <c r="B76" s="1130"/>
      <c r="C76" s="1130"/>
      <c r="D76" s="1196" t="str">
        <f>Teilnehmer!B19</f>
        <v>Aachen</v>
      </c>
      <c r="E76" s="1197"/>
      <c r="F76" s="1197"/>
      <c r="G76" s="1197"/>
      <c r="H76" s="1197"/>
      <c r="I76" s="1197"/>
      <c r="J76" s="1198"/>
    </row>
    <row r="77" spans="1:24" ht="9" customHeight="1" x14ac:dyDescent="0.2">
      <c r="A77" s="844"/>
      <c r="B77" s="845"/>
      <c r="C77" s="845"/>
      <c r="D77" s="845"/>
      <c r="E77" s="845"/>
      <c r="F77" s="845"/>
      <c r="G77" s="845"/>
      <c r="H77" s="845"/>
      <c r="I77" s="845"/>
      <c r="J77" s="846"/>
    </row>
    <row r="78" spans="1:24" ht="15" customHeight="1" x14ac:dyDescent="0.25">
      <c r="A78" s="1189" t="str">
        <f>Teilnehmer!$A$33</f>
        <v>Finanzamt /Generali Deutschland</v>
      </c>
      <c r="B78" s="1190"/>
      <c r="C78" s="1190"/>
      <c r="D78" s="1190"/>
      <c r="E78" s="1190"/>
      <c r="F78" s="1190"/>
      <c r="G78" s="1190"/>
      <c r="H78" s="1190"/>
      <c r="I78" s="1190"/>
      <c r="J78" s="1191"/>
    </row>
    <row r="79" spans="1:24" ht="15" customHeight="1" x14ac:dyDescent="0.2">
      <c r="A79" s="1127" t="str">
        <f>Teilnehmer!$A$34</f>
        <v>Donnerstag  17.30 Uhr</v>
      </c>
      <c r="B79" s="1128"/>
      <c r="C79" s="1128"/>
      <c r="D79" s="1131" t="str">
        <f>Teilnehmer!$B$34</f>
        <v>Halle : Turnhalle Barbarastraße</v>
      </c>
      <c r="E79" s="1132"/>
      <c r="F79" s="1132"/>
      <c r="G79" s="1132"/>
      <c r="H79" s="1132"/>
      <c r="I79" s="1132"/>
      <c r="J79" s="1133"/>
    </row>
    <row r="80" spans="1:24" ht="15" customHeight="1" x14ac:dyDescent="0.2">
      <c r="A80" s="1129"/>
      <c r="B80" s="1130"/>
      <c r="C80" s="1130"/>
      <c r="D80" s="1134" t="str">
        <f>Teilnehmer!$B$35</f>
        <v>Aachen</v>
      </c>
      <c r="E80" s="1135"/>
      <c r="F80" s="1135"/>
      <c r="G80" s="1135"/>
      <c r="H80" s="1135"/>
      <c r="I80" s="1135"/>
      <c r="J80" s="1136"/>
    </row>
    <row r="81" spans="1:10" ht="9" customHeight="1" x14ac:dyDescent="0.2">
      <c r="A81" s="1202"/>
      <c r="B81" s="1203"/>
      <c r="C81" s="1203"/>
      <c r="D81" s="1203"/>
      <c r="E81" s="1203"/>
      <c r="F81" s="1203"/>
      <c r="G81" s="1203"/>
      <c r="H81" s="1203"/>
      <c r="I81" s="1203"/>
      <c r="J81" s="1204"/>
    </row>
    <row r="82" spans="1:10" ht="15" customHeight="1" x14ac:dyDescent="0.25">
      <c r="A82" s="1189" t="str">
        <f>Teilnehmer!A48</f>
        <v>TTC Justiz Aachen</v>
      </c>
      <c r="B82" s="1190"/>
      <c r="C82" s="1190"/>
      <c r="D82" s="1190"/>
      <c r="E82" s="1190"/>
      <c r="F82" s="1190"/>
      <c r="G82" s="1190"/>
      <c r="H82" s="1190"/>
      <c r="I82" s="1190"/>
      <c r="J82" s="1191"/>
    </row>
    <row r="83" spans="1:10" ht="15" customHeight="1" x14ac:dyDescent="0.2">
      <c r="A83" s="1127" t="str">
        <f>Teilnehmer!$A$49</f>
        <v>Dienstag  17.30 Uhr</v>
      </c>
      <c r="B83" s="1128"/>
      <c r="C83" s="1128"/>
      <c r="D83" s="1131" t="str">
        <f>Teilnehmer!B49</f>
        <v>Turnhalle : Luisenstraße</v>
      </c>
      <c r="E83" s="1132"/>
      <c r="F83" s="1132"/>
      <c r="G83" s="1132"/>
      <c r="H83" s="1132"/>
      <c r="I83" s="1132"/>
      <c r="J83" s="1133"/>
    </row>
    <row r="84" spans="1:10" ht="15" customHeight="1" x14ac:dyDescent="0.2">
      <c r="A84" s="1129"/>
      <c r="B84" s="1130"/>
      <c r="C84" s="1130"/>
      <c r="D84" s="1134" t="str">
        <f>Teilnehmer!B50</f>
        <v>Aachen</v>
      </c>
      <c r="E84" s="1135"/>
      <c r="F84" s="1135"/>
      <c r="G84" s="1135"/>
      <c r="H84" s="1135"/>
      <c r="I84" s="1135"/>
      <c r="J84" s="1136"/>
    </row>
    <row r="85" spans="1:10" ht="9" customHeight="1" x14ac:dyDescent="0.2">
      <c r="A85" s="1202"/>
      <c r="B85" s="1203"/>
      <c r="C85" s="1203"/>
      <c r="D85" s="1203"/>
      <c r="E85" s="1203"/>
      <c r="F85" s="1203"/>
      <c r="G85" s="1203"/>
      <c r="H85" s="1203"/>
      <c r="I85" s="1203"/>
      <c r="J85" s="1204"/>
    </row>
    <row r="86" spans="1:10" ht="15" customHeight="1" x14ac:dyDescent="0.25">
      <c r="A86" s="1189" t="str">
        <f>Teilnehmer!$A$52</f>
        <v>Universitätsklinikum RWTH Aachen</v>
      </c>
      <c r="B86" s="1190"/>
      <c r="C86" s="1190"/>
      <c r="D86" s="1190"/>
      <c r="E86" s="1190"/>
      <c r="F86" s="1190"/>
      <c r="G86" s="1190"/>
      <c r="H86" s="1190"/>
      <c r="I86" s="1190"/>
      <c r="J86" s="1191"/>
    </row>
    <row r="87" spans="1:10" ht="15" customHeight="1" x14ac:dyDescent="0.2">
      <c r="A87" s="1105" t="str">
        <f>Teilnehmer!$A$53</f>
        <v>Freitag  16.00 Uhr</v>
      </c>
      <c r="B87" s="1106"/>
      <c r="C87" s="1107"/>
      <c r="D87" s="1100" t="str">
        <f>Teilnehmer!$B$53</f>
        <v>Universitätsklinikum RWTH Aachen, Physioraum,
 am Aufzug A6 (über den B-Flur)</v>
      </c>
      <c r="E87" s="1100"/>
      <c r="F87" s="1100"/>
      <c r="G87" s="1100"/>
      <c r="H87" s="1100"/>
      <c r="I87" s="1100"/>
      <c r="J87" s="1101"/>
    </row>
    <row r="88" spans="1:10" ht="15" customHeight="1" x14ac:dyDescent="0.2">
      <c r="A88" s="1108"/>
      <c r="B88" s="1109"/>
      <c r="C88" s="1110"/>
      <c r="D88" s="1100" t="str">
        <f>Teilnehmer!$B$54</f>
        <v>Pauwelsstraße 30, 52074 Aachen</v>
      </c>
      <c r="E88" s="1100"/>
      <c r="F88" s="1100"/>
      <c r="G88" s="1100"/>
      <c r="H88" s="1100"/>
      <c r="I88" s="1100"/>
      <c r="J88" s="1101"/>
    </row>
    <row r="89" spans="1:10" ht="9" hidden="1" customHeight="1" x14ac:dyDescent="0.2">
      <c r="A89" s="1202"/>
      <c r="B89" s="1203"/>
      <c r="C89" s="1203"/>
      <c r="D89" s="1203"/>
      <c r="E89" s="1203"/>
      <c r="F89" s="1203"/>
      <c r="G89" s="1203"/>
      <c r="H89" s="1203"/>
      <c r="I89" s="1203"/>
      <c r="J89" s="1204"/>
    </row>
  </sheetData>
  <sortState xmlns:xlrd2="http://schemas.microsoft.com/office/spreadsheetml/2017/richdata2" ref="B48:G49">
    <sortCondition ref="B48:B49"/>
  </sortState>
  <mergeCells count="102">
    <mergeCell ref="R18:S18"/>
    <mergeCell ref="L19:M22"/>
    <mergeCell ref="L25:M28"/>
    <mergeCell ref="V11:X11"/>
    <mergeCell ref="A45:J45"/>
    <mergeCell ref="A44:J44"/>
    <mergeCell ref="L48:M51"/>
    <mergeCell ref="H46:J46"/>
    <mergeCell ref="AC13:AM13"/>
    <mergeCell ref="AC14:AC15"/>
    <mergeCell ref="AG14:AG15"/>
    <mergeCell ref="AK14:AK16"/>
    <mergeCell ref="AL14:AL16"/>
    <mergeCell ref="AM14:AM16"/>
    <mergeCell ref="V12:X12"/>
    <mergeCell ref="R17:S17"/>
    <mergeCell ref="R47:S47"/>
    <mergeCell ref="L47:M47"/>
    <mergeCell ref="L40:M43"/>
    <mergeCell ref="L39:M39"/>
    <mergeCell ref="A15:J15"/>
    <mergeCell ref="A16:J16"/>
    <mergeCell ref="H17:J17"/>
    <mergeCell ref="A29:E29"/>
    <mergeCell ref="V1:X1"/>
    <mergeCell ref="V2:X2"/>
    <mergeCell ref="V3:X3"/>
    <mergeCell ref="V4:X4"/>
    <mergeCell ref="V5:X5"/>
    <mergeCell ref="V6:X6"/>
    <mergeCell ref="V7:X7"/>
    <mergeCell ref="V8:X8"/>
    <mergeCell ref="V9:X9"/>
    <mergeCell ref="L53:M56"/>
    <mergeCell ref="F57:J57"/>
    <mergeCell ref="L57:M57"/>
    <mergeCell ref="A62:E62"/>
    <mergeCell ref="F62:J62"/>
    <mergeCell ref="L62:M62"/>
    <mergeCell ref="A67:E67"/>
    <mergeCell ref="F67:J67"/>
    <mergeCell ref="L67:M67"/>
    <mergeCell ref="L63:M66"/>
    <mergeCell ref="L58:M61"/>
    <mergeCell ref="L34:M34"/>
    <mergeCell ref="A18:E18"/>
    <mergeCell ref="F18:J18"/>
    <mergeCell ref="L18:M18"/>
    <mergeCell ref="L35:M35"/>
    <mergeCell ref="L37:M37"/>
    <mergeCell ref="L52:M52"/>
    <mergeCell ref="A52:E52"/>
    <mergeCell ref="F52:J52"/>
    <mergeCell ref="A34:E34"/>
    <mergeCell ref="D88:J88"/>
    <mergeCell ref="A89:J89"/>
    <mergeCell ref="A87:C88"/>
    <mergeCell ref="D87:J87"/>
    <mergeCell ref="A14:J14"/>
    <mergeCell ref="A86:J86"/>
    <mergeCell ref="A85:J85"/>
    <mergeCell ref="A72:J72"/>
    <mergeCell ref="A57:E57"/>
    <mergeCell ref="A81:J81"/>
    <mergeCell ref="A79:C80"/>
    <mergeCell ref="D79:J79"/>
    <mergeCell ref="D80:J80"/>
    <mergeCell ref="A47:E47"/>
    <mergeCell ref="F47:J47"/>
    <mergeCell ref="F34:J34"/>
    <mergeCell ref="F29:J29"/>
    <mergeCell ref="A39:E39"/>
    <mergeCell ref="F39:J39"/>
    <mergeCell ref="A24:E24"/>
    <mergeCell ref="F24:J24"/>
    <mergeCell ref="A82:J82"/>
    <mergeCell ref="A83:C84"/>
    <mergeCell ref="D83:J83"/>
    <mergeCell ref="D84:J84"/>
    <mergeCell ref="L68:M71"/>
    <mergeCell ref="A78:J78"/>
    <mergeCell ref="A73:J73"/>
    <mergeCell ref="A74:J74"/>
    <mergeCell ref="A75:C76"/>
    <mergeCell ref="D75:J75"/>
    <mergeCell ref="D76:J76"/>
    <mergeCell ref="A1:E1"/>
    <mergeCell ref="A2:E2"/>
    <mergeCell ref="A3:E3"/>
    <mergeCell ref="A4:E4"/>
    <mergeCell ref="A5:E5"/>
    <mergeCell ref="A7:E7"/>
    <mergeCell ref="A8:E8"/>
    <mergeCell ref="A13:J13"/>
    <mergeCell ref="A9:E9"/>
    <mergeCell ref="A10:E10"/>
    <mergeCell ref="A12:E12"/>
    <mergeCell ref="A11:E11"/>
    <mergeCell ref="A6:E6"/>
    <mergeCell ref="L24:M24"/>
    <mergeCell ref="L29:M29"/>
    <mergeCell ref="L30:M33"/>
  </mergeCells>
  <conditionalFormatting sqref="D19:D22">
    <cfRule type="expression" priority="73">
      <formula>IF($E$29=frei,oder,IF($G$29,""))</formula>
    </cfRule>
  </conditionalFormatting>
  <conditionalFormatting sqref="D25:D28">
    <cfRule type="expression" priority="9">
      <formula>IF($E$29=frei,oder,IF($G$29,""))</formula>
    </cfRule>
  </conditionalFormatting>
  <conditionalFormatting sqref="D30:D33 D35:D38">
    <cfRule type="expression" priority="8">
      <formula>IF($E$29=frei,oder,IF($G$29,""))</formula>
    </cfRule>
  </conditionalFormatting>
  <conditionalFormatting sqref="D48:D51">
    <cfRule type="expression" priority="5">
      <formula>IF($E$29=frei,oder,IF($G$29,""))</formula>
    </cfRule>
  </conditionalFormatting>
  <conditionalFormatting sqref="D40:D43">
    <cfRule type="expression" priority="7">
      <formula>IF($E$29=frei,oder,IF($G$29,""))</formula>
    </cfRule>
  </conditionalFormatting>
  <conditionalFormatting sqref="D68:D71">
    <cfRule type="expression" priority="1">
      <formula>IF($E$29=frei,oder,IF($G$29,""))</formula>
    </cfRule>
  </conditionalFormatting>
  <conditionalFormatting sqref="D53:D56">
    <cfRule type="expression" priority="4">
      <formula>IF($E$29=frei,oder,IF($G$29,""))</formula>
    </cfRule>
  </conditionalFormatting>
  <conditionalFormatting sqref="D58:D61">
    <cfRule type="expression" priority="3">
      <formula>IF($E$29=frei,oder,IF($G$29,""))</formula>
    </cfRule>
  </conditionalFormatting>
  <conditionalFormatting sqref="D63:D66">
    <cfRule type="expression" priority="2">
      <formula>IF($E$29=frei,oder,IF($G$29,""))</formula>
    </cfRule>
  </conditionalFormatting>
  <printOptions horizontalCentered="1"/>
  <pageMargins left="0.59055118110236227" right="0.31496062992125984" top="0.19685039370078741" bottom="0.19685039370078741" header="0" footer="0"/>
  <pageSetup paperSize="9" scale="8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0"/>
  <dimension ref="A1:X58"/>
  <sheetViews>
    <sheetView zoomScale="80" zoomScaleNormal="80" workbookViewId="0">
      <selection activeCell="A16" sqref="A16:J16"/>
    </sheetView>
  </sheetViews>
  <sheetFormatPr baseColWidth="10" defaultRowHeight="12.75" x14ac:dyDescent="0.2"/>
  <cols>
    <col min="1" max="1" width="42.5" style="31" bestFit="1" customWidth="1"/>
    <col min="2" max="8" width="10.83203125" style="31" customWidth="1"/>
    <col min="9" max="9" width="12.1640625" style="31" bestFit="1" customWidth="1"/>
    <col min="10" max="10" width="11.6640625" style="31" customWidth="1"/>
    <col min="11" max="11" width="8" style="31" hidden="1" customWidth="1"/>
    <col min="12" max="12" width="12" style="31" customWidth="1"/>
    <col min="13" max="256" width="12" style="31"/>
    <col min="257" max="257" width="28" style="31" customWidth="1"/>
    <col min="258" max="263" width="9" style="31" customWidth="1"/>
    <col min="264" max="264" width="7.83203125" style="31" customWidth="1"/>
    <col min="265" max="265" width="11.6640625" style="31" customWidth="1"/>
    <col min="266" max="512" width="12" style="31"/>
    <col min="513" max="513" width="28" style="31" customWidth="1"/>
    <col min="514" max="519" width="9" style="31" customWidth="1"/>
    <col min="520" max="520" width="7.83203125" style="31" customWidth="1"/>
    <col min="521" max="521" width="11.6640625" style="31" customWidth="1"/>
    <col min="522" max="768" width="12" style="31"/>
    <col min="769" max="769" width="28" style="31" customWidth="1"/>
    <col min="770" max="775" width="9" style="31" customWidth="1"/>
    <col min="776" max="776" width="7.83203125" style="31" customWidth="1"/>
    <col min="777" max="777" width="11.6640625" style="31" customWidth="1"/>
    <col min="778" max="1024" width="12" style="31"/>
    <col min="1025" max="1025" width="28" style="31" customWidth="1"/>
    <col min="1026" max="1031" width="9" style="31" customWidth="1"/>
    <col min="1032" max="1032" width="7.83203125" style="31" customWidth="1"/>
    <col min="1033" max="1033" width="11.6640625" style="31" customWidth="1"/>
    <col min="1034" max="1280" width="12" style="31"/>
    <col min="1281" max="1281" width="28" style="31" customWidth="1"/>
    <col min="1282" max="1287" width="9" style="31" customWidth="1"/>
    <col min="1288" max="1288" width="7.83203125" style="31" customWidth="1"/>
    <col min="1289" max="1289" width="11.6640625" style="31" customWidth="1"/>
    <col min="1290" max="1536" width="12" style="31"/>
    <col min="1537" max="1537" width="28" style="31" customWidth="1"/>
    <col min="1538" max="1543" width="9" style="31" customWidth="1"/>
    <col min="1544" max="1544" width="7.83203125" style="31" customWidth="1"/>
    <col min="1545" max="1545" width="11.6640625" style="31" customWidth="1"/>
    <col min="1546" max="1792" width="12" style="31"/>
    <col min="1793" max="1793" width="28" style="31" customWidth="1"/>
    <col min="1794" max="1799" width="9" style="31" customWidth="1"/>
    <col min="1800" max="1800" width="7.83203125" style="31" customWidth="1"/>
    <col min="1801" max="1801" width="11.6640625" style="31" customWidth="1"/>
    <col min="1802" max="2048" width="12" style="31"/>
    <col min="2049" max="2049" width="28" style="31" customWidth="1"/>
    <col min="2050" max="2055" width="9" style="31" customWidth="1"/>
    <col min="2056" max="2056" width="7.83203125" style="31" customWidth="1"/>
    <col min="2057" max="2057" width="11.6640625" style="31" customWidth="1"/>
    <col min="2058" max="2304" width="12" style="31"/>
    <col min="2305" max="2305" width="28" style="31" customWidth="1"/>
    <col min="2306" max="2311" width="9" style="31" customWidth="1"/>
    <col min="2312" max="2312" width="7.83203125" style="31" customWidth="1"/>
    <col min="2313" max="2313" width="11.6640625" style="31" customWidth="1"/>
    <col min="2314" max="2560" width="12" style="31"/>
    <col min="2561" max="2561" width="28" style="31" customWidth="1"/>
    <col min="2562" max="2567" width="9" style="31" customWidth="1"/>
    <col min="2568" max="2568" width="7.83203125" style="31" customWidth="1"/>
    <col min="2569" max="2569" width="11.6640625" style="31" customWidth="1"/>
    <col min="2570" max="2816" width="12" style="31"/>
    <col min="2817" max="2817" width="28" style="31" customWidth="1"/>
    <col min="2818" max="2823" width="9" style="31" customWidth="1"/>
    <col min="2824" max="2824" width="7.83203125" style="31" customWidth="1"/>
    <col min="2825" max="2825" width="11.6640625" style="31" customWidth="1"/>
    <col min="2826" max="3072" width="12" style="31"/>
    <col min="3073" max="3073" width="28" style="31" customWidth="1"/>
    <col min="3074" max="3079" width="9" style="31" customWidth="1"/>
    <col min="3080" max="3080" width="7.83203125" style="31" customWidth="1"/>
    <col min="3081" max="3081" width="11.6640625" style="31" customWidth="1"/>
    <col min="3082" max="3328" width="12" style="31"/>
    <col min="3329" max="3329" width="28" style="31" customWidth="1"/>
    <col min="3330" max="3335" width="9" style="31" customWidth="1"/>
    <col min="3336" max="3336" width="7.83203125" style="31" customWidth="1"/>
    <col min="3337" max="3337" width="11.6640625" style="31" customWidth="1"/>
    <col min="3338" max="3584" width="12" style="31"/>
    <col min="3585" max="3585" width="28" style="31" customWidth="1"/>
    <col min="3586" max="3591" width="9" style="31" customWidth="1"/>
    <col min="3592" max="3592" width="7.83203125" style="31" customWidth="1"/>
    <col min="3593" max="3593" width="11.6640625" style="31" customWidth="1"/>
    <col min="3594" max="3840" width="12" style="31"/>
    <col min="3841" max="3841" width="28" style="31" customWidth="1"/>
    <col min="3842" max="3847" width="9" style="31" customWidth="1"/>
    <col min="3848" max="3848" width="7.83203125" style="31" customWidth="1"/>
    <col min="3849" max="3849" width="11.6640625" style="31" customWidth="1"/>
    <col min="3850" max="4096" width="12" style="31"/>
    <col min="4097" max="4097" width="28" style="31" customWidth="1"/>
    <col min="4098" max="4103" width="9" style="31" customWidth="1"/>
    <col min="4104" max="4104" width="7.83203125" style="31" customWidth="1"/>
    <col min="4105" max="4105" width="11.6640625" style="31" customWidth="1"/>
    <col min="4106" max="4352" width="12" style="31"/>
    <col min="4353" max="4353" width="28" style="31" customWidth="1"/>
    <col min="4354" max="4359" width="9" style="31" customWidth="1"/>
    <col min="4360" max="4360" width="7.83203125" style="31" customWidth="1"/>
    <col min="4361" max="4361" width="11.6640625" style="31" customWidth="1"/>
    <col min="4362" max="4608" width="12" style="31"/>
    <col min="4609" max="4609" width="28" style="31" customWidth="1"/>
    <col min="4610" max="4615" width="9" style="31" customWidth="1"/>
    <col min="4616" max="4616" width="7.83203125" style="31" customWidth="1"/>
    <col min="4617" max="4617" width="11.6640625" style="31" customWidth="1"/>
    <col min="4618" max="4864" width="12" style="31"/>
    <col min="4865" max="4865" width="28" style="31" customWidth="1"/>
    <col min="4866" max="4871" width="9" style="31" customWidth="1"/>
    <col min="4872" max="4872" width="7.83203125" style="31" customWidth="1"/>
    <col min="4873" max="4873" width="11.6640625" style="31" customWidth="1"/>
    <col min="4874" max="5120" width="12" style="31"/>
    <col min="5121" max="5121" width="28" style="31" customWidth="1"/>
    <col min="5122" max="5127" width="9" style="31" customWidth="1"/>
    <col min="5128" max="5128" width="7.83203125" style="31" customWidth="1"/>
    <col min="5129" max="5129" width="11.6640625" style="31" customWidth="1"/>
    <col min="5130" max="5376" width="12" style="31"/>
    <col min="5377" max="5377" width="28" style="31" customWidth="1"/>
    <col min="5378" max="5383" width="9" style="31" customWidth="1"/>
    <col min="5384" max="5384" width="7.83203125" style="31" customWidth="1"/>
    <col min="5385" max="5385" width="11.6640625" style="31" customWidth="1"/>
    <col min="5386" max="5632" width="12" style="31"/>
    <col min="5633" max="5633" width="28" style="31" customWidth="1"/>
    <col min="5634" max="5639" width="9" style="31" customWidth="1"/>
    <col min="5640" max="5640" width="7.83203125" style="31" customWidth="1"/>
    <col min="5641" max="5641" width="11.6640625" style="31" customWidth="1"/>
    <col min="5642" max="5888" width="12" style="31"/>
    <col min="5889" max="5889" width="28" style="31" customWidth="1"/>
    <col min="5890" max="5895" width="9" style="31" customWidth="1"/>
    <col min="5896" max="5896" width="7.83203125" style="31" customWidth="1"/>
    <col min="5897" max="5897" width="11.6640625" style="31" customWidth="1"/>
    <col min="5898" max="6144" width="12" style="31"/>
    <col min="6145" max="6145" width="28" style="31" customWidth="1"/>
    <col min="6146" max="6151" width="9" style="31" customWidth="1"/>
    <col min="6152" max="6152" width="7.83203125" style="31" customWidth="1"/>
    <col min="6153" max="6153" width="11.6640625" style="31" customWidth="1"/>
    <col min="6154" max="6400" width="12" style="31"/>
    <col min="6401" max="6401" width="28" style="31" customWidth="1"/>
    <col min="6402" max="6407" width="9" style="31" customWidth="1"/>
    <col min="6408" max="6408" width="7.83203125" style="31" customWidth="1"/>
    <col min="6409" max="6409" width="11.6640625" style="31" customWidth="1"/>
    <col min="6410" max="6656" width="12" style="31"/>
    <col min="6657" max="6657" width="28" style="31" customWidth="1"/>
    <col min="6658" max="6663" width="9" style="31" customWidth="1"/>
    <col min="6664" max="6664" width="7.83203125" style="31" customWidth="1"/>
    <col min="6665" max="6665" width="11.6640625" style="31" customWidth="1"/>
    <col min="6666" max="6912" width="12" style="31"/>
    <col min="6913" max="6913" width="28" style="31" customWidth="1"/>
    <col min="6914" max="6919" width="9" style="31" customWidth="1"/>
    <col min="6920" max="6920" width="7.83203125" style="31" customWidth="1"/>
    <col min="6921" max="6921" width="11.6640625" style="31" customWidth="1"/>
    <col min="6922" max="7168" width="12" style="31"/>
    <col min="7169" max="7169" width="28" style="31" customWidth="1"/>
    <col min="7170" max="7175" width="9" style="31" customWidth="1"/>
    <col min="7176" max="7176" width="7.83203125" style="31" customWidth="1"/>
    <col min="7177" max="7177" width="11.6640625" style="31" customWidth="1"/>
    <col min="7178" max="7424" width="12" style="31"/>
    <col min="7425" max="7425" width="28" style="31" customWidth="1"/>
    <col min="7426" max="7431" width="9" style="31" customWidth="1"/>
    <col min="7432" max="7432" width="7.83203125" style="31" customWidth="1"/>
    <col min="7433" max="7433" width="11.6640625" style="31" customWidth="1"/>
    <col min="7434" max="7680" width="12" style="31"/>
    <col min="7681" max="7681" width="28" style="31" customWidth="1"/>
    <col min="7682" max="7687" width="9" style="31" customWidth="1"/>
    <col min="7688" max="7688" width="7.83203125" style="31" customWidth="1"/>
    <col min="7689" max="7689" width="11.6640625" style="31" customWidth="1"/>
    <col min="7690" max="7936" width="12" style="31"/>
    <col min="7937" max="7937" width="28" style="31" customWidth="1"/>
    <col min="7938" max="7943" width="9" style="31" customWidth="1"/>
    <col min="7944" max="7944" width="7.83203125" style="31" customWidth="1"/>
    <col min="7945" max="7945" width="11.6640625" style="31" customWidth="1"/>
    <col min="7946" max="8192" width="12" style="31"/>
    <col min="8193" max="8193" width="28" style="31" customWidth="1"/>
    <col min="8194" max="8199" width="9" style="31" customWidth="1"/>
    <col min="8200" max="8200" width="7.83203125" style="31" customWidth="1"/>
    <col min="8201" max="8201" width="11.6640625" style="31" customWidth="1"/>
    <col min="8202" max="8448" width="12" style="31"/>
    <col min="8449" max="8449" width="28" style="31" customWidth="1"/>
    <col min="8450" max="8455" width="9" style="31" customWidth="1"/>
    <col min="8456" max="8456" width="7.83203125" style="31" customWidth="1"/>
    <col min="8457" max="8457" width="11.6640625" style="31" customWidth="1"/>
    <col min="8458" max="8704" width="12" style="31"/>
    <col min="8705" max="8705" width="28" style="31" customWidth="1"/>
    <col min="8706" max="8711" width="9" style="31" customWidth="1"/>
    <col min="8712" max="8712" width="7.83203125" style="31" customWidth="1"/>
    <col min="8713" max="8713" width="11.6640625" style="31" customWidth="1"/>
    <col min="8714" max="8960" width="12" style="31"/>
    <col min="8961" max="8961" width="28" style="31" customWidth="1"/>
    <col min="8962" max="8967" width="9" style="31" customWidth="1"/>
    <col min="8968" max="8968" width="7.83203125" style="31" customWidth="1"/>
    <col min="8969" max="8969" width="11.6640625" style="31" customWidth="1"/>
    <col min="8970" max="9216" width="12" style="31"/>
    <col min="9217" max="9217" width="28" style="31" customWidth="1"/>
    <col min="9218" max="9223" width="9" style="31" customWidth="1"/>
    <col min="9224" max="9224" width="7.83203125" style="31" customWidth="1"/>
    <col min="9225" max="9225" width="11.6640625" style="31" customWidth="1"/>
    <col min="9226" max="9472" width="12" style="31"/>
    <col min="9473" max="9473" width="28" style="31" customWidth="1"/>
    <col min="9474" max="9479" width="9" style="31" customWidth="1"/>
    <col min="9480" max="9480" width="7.83203125" style="31" customWidth="1"/>
    <col min="9481" max="9481" width="11.6640625" style="31" customWidth="1"/>
    <col min="9482" max="9728" width="12" style="31"/>
    <col min="9729" max="9729" width="28" style="31" customWidth="1"/>
    <col min="9730" max="9735" width="9" style="31" customWidth="1"/>
    <col min="9736" max="9736" width="7.83203125" style="31" customWidth="1"/>
    <col min="9737" max="9737" width="11.6640625" style="31" customWidth="1"/>
    <col min="9738" max="9984" width="12" style="31"/>
    <col min="9985" max="9985" width="28" style="31" customWidth="1"/>
    <col min="9986" max="9991" width="9" style="31" customWidth="1"/>
    <col min="9992" max="9992" width="7.83203125" style="31" customWidth="1"/>
    <col min="9993" max="9993" width="11.6640625" style="31" customWidth="1"/>
    <col min="9994" max="10240" width="12" style="31"/>
    <col min="10241" max="10241" width="28" style="31" customWidth="1"/>
    <col min="10242" max="10247" width="9" style="31" customWidth="1"/>
    <col min="10248" max="10248" width="7.83203125" style="31" customWidth="1"/>
    <col min="10249" max="10249" width="11.6640625" style="31" customWidth="1"/>
    <col min="10250" max="10496" width="12" style="31"/>
    <col min="10497" max="10497" width="28" style="31" customWidth="1"/>
    <col min="10498" max="10503" width="9" style="31" customWidth="1"/>
    <col min="10504" max="10504" width="7.83203125" style="31" customWidth="1"/>
    <col min="10505" max="10505" width="11.6640625" style="31" customWidth="1"/>
    <col min="10506" max="10752" width="12" style="31"/>
    <col min="10753" max="10753" width="28" style="31" customWidth="1"/>
    <col min="10754" max="10759" width="9" style="31" customWidth="1"/>
    <col min="10760" max="10760" width="7.83203125" style="31" customWidth="1"/>
    <col min="10761" max="10761" width="11.6640625" style="31" customWidth="1"/>
    <col min="10762" max="11008" width="12" style="31"/>
    <col min="11009" max="11009" width="28" style="31" customWidth="1"/>
    <col min="11010" max="11015" width="9" style="31" customWidth="1"/>
    <col min="11016" max="11016" width="7.83203125" style="31" customWidth="1"/>
    <col min="11017" max="11017" width="11.6640625" style="31" customWidth="1"/>
    <col min="11018" max="11264" width="12" style="31"/>
    <col min="11265" max="11265" width="28" style="31" customWidth="1"/>
    <col min="11266" max="11271" width="9" style="31" customWidth="1"/>
    <col min="11272" max="11272" width="7.83203125" style="31" customWidth="1"/>
    <col min="11273" max="11273" width="11.6640625" style="31" customWidth="1"/>
    <col min="11274" max="11520" width="12" style="31"/>
    <col min="11521" max="11521" width="28" style="31" customWidth="1"/>
    <col min="11522" max="11527" width="9" style="31" customWidth="1"/>
    <col min="11528" max="11528" width="7.83203125" style="31" customWidth="1"/>
    <col min="11529" max="11529" width="11.6640625" style="31" customWidth="1"/>
    <col min="11530" max="11776" width="12" style="31"/>
    <col min="11777" max="11777" width="28" style="31" customWidth="1"/>
    <col min="11778" max="11783" width="9" style="31" customWidth="1"/>
    <col min="11784" max="11784" width="7.83203125" style="31" customWidth="1"/>
    <col min="11785" max="11785" width="11.6640625" style="31" customWidth="1"/>
    <col min="11786" max="12032" width="12" style="31"/>
    <col min="12033" max="12033" width="28" style="31" customWidth="1"/>
    <col min="12034" max="12039" width="9" style="31" customWidth="1"/>
    <col min="12040" max="12040" width="7.83203125" style="31" customWidth="1"/>
    <col min="12041" max="12041" width="11.6640625" style="31" customWidth="1"/>
    <col min="12042" max="12288" width="12" style="31"/>
    <col min="12289" max="12289" width="28" style="31" customWidth="1"/>
    <col min="12290" max="12295" width="9" style="31" customWidth="1"/>
    <col min="12296" max="12296" width="7.83203125" style="31" customWidth="1"/>
    <col min="12297" max="12297" width="11.6640625" style="31" customWidth="1"/>
    <col min="12298" max="12544" width="12" style="31"/>
    <col min="12545" max="12545" width="28" style="31" customWidth="1"/>
    <col min="12546" max="12551" width="9" style="31" customWidth="1"/>
    <col min="12552" max="12552" width="7.83203125" style="31" customWidth="1"/>
    <col min="12553" max="12553" width="11.6640625" style="31" customWidth="1"/>
    <col min="12554" max="12800" width="12" style="31"/>
    <col min="12801" max="12801" width="28" style="31" customWidth="1"/>
    <col min="12802" max="12807" width="9" style="31" customWidth="1"/>
    <col min="12808" max="12808" width="7.83203125" style="31" customWidth="1"/>
    <col min="12809" max="12809" width="11.6640625" style="31" customWidth="1"/>
    <col min="12810" max="13056" width="12" style="31"/>
    <col min="13057" max="13057" width="28" style="31" customWidth="1"/>
    <col min="13058" max="13063" width="9" style="31" customWidth="1"/>
    <col min="13064" max="13064" width="7.83203125" style="31" customWidth="1"/>
    <col min="13065" max="13065" width="11.6640625" style="31" customWidth="1"/>
    <col min="13066" max="13312" width="12" style="31"/>
    <col min="13313" max="13313" width="28" style="31" customWidth="1"/>
    <col min="13314" max="13319" width="9" style="31" customWidth="1"/>
    <col min="13320" max="13320" width="7.83203125" style="31" customWidth="1"/>
    <col min="13321" max="13321" width="11.6640625" style="31" customWidth="1"/>
    <col min="13322" max="13568" width="12" style="31"/>
    <col min="13569" max="13569" width="28" style="31" customWidth="1"/>
    <col min="13570" max="13575" width="9" style="31" customWidth="1"/>
    <col min="13576" max="13576" width="7.83203125" style="31" customWidth="1"/>
    <col min="13577" max="13577" width="11.6640625" style="31" customWidth="1"/>
    <col min="13578" max="13824" width="12" style="31"/>
    <col min="13825" max="13825" width="28" style="31" customWidth="1"/>
    <col min="13826" max="13831" width="9" style="31" customWidth="1"/>
    <col min="13832" max="13832" width="7.83203125" style="31" customWidth="1"/>
    <col min="13833" max="13833" width="11.6640625" style="31" customWidth="1"/>
    <col min="13834" max="14080" width="12" style="31"/>
    <col min="14081" max="14081" width="28" style="31" customWidth="1"/>
    <col min="14082" max="14087" width="9" style="31" customWidth="1"/>
    <col min="14088" max="14088" width="7.83203125" style="31" customWidth="1"/>
    <col min="14089" max="14089" width="11.6640625" style="31" customWidth="1"/>
    <col min="14090" max="14336" width="12" style="31"/>
    <col min="14337" max="14337" width="28" style="31" customWidth="1"/>
    <col min="14338" max="14343" width="9" style="31" customWidth="1"/>
    <col min="14344" max="14344" width="7.83203125" style="31" customWidth="1"/>
    <col min="14345" max="14345" width="11.6640625" style="31" customWidth="1"/>
    <col min="14346" max="14592" width="12" style="31"/>
    <col min="14593" max="14593" width="28" style="31" customWidth="1"/>
    <col min="14594" max="14599" width="9" style="31" customWidth="1"/>
    <col min="14600" max="14600" width="7.83203125" style="31" customWidth="1"/>
    <col min="14601" max="14601" width="11.6640625" style="31" customWidth="1"/>
    <col min="14602" max="14848" width="12" style="31"/>
    <col min="14849" max="14849" width="28" style="31" customWidth="1"/>
    <col min="14850" max="14855" width="9" style="31" customWidth="1"/>
    <col min="14856" max="14856" width="7.83203125" style="31" customWidth="1"/>
    <col min="14857" max="14857" width="11.6640625" style="31" customWidth="1"/>
    <col min="14858" max="15104" width="12" style="31"/>
    <col min="15105" max="15105" width="28" style="31" customWidth="1"/>
    <col min="15106" max="15111" width="9" style="31" customWidth="1"/>
    <col min="15112" max="15112" width="7.83203125" style="31" customWidth="1"/>
    <col min="15113" max="15113" width="11.6640625" style="31" customWidth="1"/>
    <col min="15114" max="15360" width="12" style="31"/>
    <col min="15361" max="15361" width="28" style="31" customWidth="1"/>
    <col min="15362" max="15367" width="9" style="31" customWidth="1"/>
    <col min="15368" max="15368" width="7.83203125" style="31" customWidth="1"/>
    <col min="15369" max="15369" width="11.6640625" style="31" customWidth="1"/>
    <col min="15370" max="15616" width="12" style="31"/>
    <col min="15617" max="15617" width="28" style="31" customWidth="1"/>
    <col min="15618" max="15623" width="9" style="31" customWidth="1"/>
    <col min="15624" max="15624" width="7.83203125" style="31" customWidth="1"/>
    <col min="15625" max="15625" width="11.6640625" style="31" customWidth="1"/>
    <col min="15626" max="15872" width="12" style="31"/>
    <col min="15873" max="15873" width="28" style="31" customWidth="1"/>
    <col min="15874" max="15879" width="9" style="31" customWidth="1"/>
    <col min="15880" max="15880" width="7.83203125" style="31" customWidth="1"/>
    <col min="15881" max="15881" width="11.6640625" style="31" customWidth="1"/>
    <col min="15882" max="16128" width="12" style="31"/>
    <col min="16129" max="16129" width="28" style="31" customWidth="1"/>
    <col min="16130" max="16135" width="9" style="31" customWidth="1"/>
    <col min="16136" max="16136" width="7.83203125" style="31" customWidth="1"/>
    <col min="16137" max="16137" width="11.6640625" style="31" customWidth="1"/>
    <col min="16138" max="16384" width="12" style="31"/>
  </cols>
  <sheetData>
    <row r="1" spans="1:24" ht="20.100000000000001" customHeight="1" x14ac:dyDescent="0.2">
      <c r="A1" s="1303" t="s">
        <v>583</v>
      </c>
      <c r="B1" s="1304"/>
      <c r="C1" s="1304"/>
      <c r="D1" s="1304"/>
      <c r="E1" s="1304"/>
      <c r="F1" s="1304"/>
      <c r="G1" s="1304"/>
      <c r="H1" s="1304"/>
      <c r="I1" s="1304"/>
      <c r="J1" s="1305"/>
    </row>
    <row r="2" spans="1:24" ht="20.100000000000001" customHeight="1" x14ac:dyDescent="0.2">
      <c r="A2" s="1306"/>
      <c r="B2" s="1307"/>
      <c r="C2" s="1307"/>
      <c r="D2" s="1307"/>
      <c r="E2" s="1307"/>
      <c r="F2" s="1307"/>
      <c r="G2" s="1307"/>
      <c r="H2" s="1307"/>
      <c r="I2" s="1307"/>
      <c r="J2" s="1308"/>
    </row>
    <row r="3" spans="1:24" ht="20.100000000000001" customHeight="1" x14ac:dyDescent="0.25">
      <c r="A3" s="594" t="s">
        <v>155</v>
      </c>
      <c r="B3" s="1302" t="s">
        <v>12</v>
      </c>
      <c r="C3" s="1302"/>
      <c r="D3" s="1302" t="s">
        <v>36</v>
      </c>
      <c r="E3" s="1302"/>
      <c r="F3" s="1302"/>
      <c r="G3" s="1302"/>
      <c r="H3" s="1309"/>
      <c r="I3" s="1137"/>
      <c r="J3" s="1310"/>
    </row>
    <row r="4" spans="1:24" ht="20.100000000000001" customHeight="1" x14ac:dyDescent="0.25">
      <c r="A4" s="525"/>
      <c r="B4" s="1314" t="s">
        <v>156</v>
      </c>
      <c r="C4" s="1315"/>
      <c r="D4" s="1314" t="s">
        <v>156</v>
      </c>
      <c r="E4" s="1315"/>
      <c r="F4" s="526"/>
      <c r="G4" s="526"/>
      <c r="H4" s="1311"/>
      <c r="I4" s="1312"/>
      <c r="J4" s="1313"/>
    </row>
    <row r="5" spans="1:24" ht="20.100000000000001" customHeight="1" thickBot="1" x14ac:dyDescent="0.3">
      <c r="A5" s="538" t="s">
        <v>38</v>
      </c>
      <c r="B5" s="1318"/>
      <c r="C5" s="1319"/>
      <c r="D5" s="1316">
        <v>1</v>
      </c>
      <c r="E5" s="1317"/>
      <c r="F5" s="517"/>
      <c r="G5" s="517"/>
      <c r="H5" s="691" t="str">
        <f t="shared" ref="H5:H11" si="0">IF(J5="Montag","Mo.",IF(J5="Dienstag","Di.",IF(J5="Mittwoch","Mi.",IF(J5="Donnerstag","Do.",IF(J5="Freitag","Fr..","")))))</f>
        <v>Do.</v>
      </c>
      <c r="I5" s="518" t="str">
        <f>Adressen!E51</f>
        <v>17.30 Uhr</v>
      </c>
      <c r="J5" s="200" t="str">
        <f>Adressen!B51</f>
        <v>Donnerstag</v>
      </c>
      <c r="K5" s="192" t="s">
        <v>125</v>
      </c>
    </row>
    <row r="6" spans="1:24" ht="20.100000000000001" customHeight="1" thickTop="1" thickBot="1" x14ac:dyDescent="0.3">
      <c r="A6" s="537" t="s">
        <v>261</v>
      </c>
      <c r="B6" s="1254">
        <v>1</v>
      </c>
      <c r="C6" s="1255"/>
      <c r="D6" s="1322"/>
      <c r="E6" s="1323"/>
      <c r="F6" s="195"/>
      <c r="G6" s="195"/>
      <c r="H6" s="690" t="str">
        <f t="shared" si="0"/>
        <v>Mi.</v>
      </c>
      <c r="I6" s="196" t="str">
        <f>Adressen!E66</f>
        <v>19.00 Uhr</v>
      </c>
      <c r="J6" s="197" t="str">
        <f>Adressen!B66</f>
        <v>Mittwoch</v>
      </c>
      <c r="K6" s="192" t="s">
        <v>124</v>
      </c>
    </row>
    <row r="7" spans="1:24" ht="20.100000000000001" customHeight="1" thickTop="1" thickBot="1" x14ac:dyDescent="0.3">
      <c r="A7" s="537" t="s">
        <v>542</v>
      </c>
      <c r="B7" s="1254">
        <v>1</v>
      </c>
      <c r="C7" s="1255"/>
      <c r="D7" s="1244"/>
      <c r="E7" s="1245"/>
      <c r="F7" s="195"/>
      <c r="G7" s="195"/>
      <c r="H7" s="690" t="str">
        <f t="shared" si="0"/>
        <v>Do.</v>
      </c>
      <c r="I7" s="196" t="str">
        <f>Adressen!E90</f>
        <v>19.30 Uhr</v>
      </c>
      <c r="J7" s="197" t="str">
        <f>Adressen!B90</f>
        <v>Donnerstag</v>
      </c>
      <c r="K7" s="192" t="s">
        <v>126</v>
      </c>
    </row>
    <row r="8" spans="1:24" ht="20.100000000000001" customHeight="1" thickTop="1" thickBot="1" x14ac:dyDescent="0.3">
      <c r="A8" s="537" t="s">
        <v>442</v>
      </c>
      <c r="B8" s="1322">
        <v>1</v>
      </c>
      <c r="C8" s="1323"/>
      <c r="D8" s="1320" t="s">
        <v>453</v>
      </c>
      <c r="E8" s="1321"/>
      <c r="F8" s="195"/>
      <c r="G8" s="195"/>
      <c r="H8" s="690" t="str">
        <f t="shared" si="0"/>
        <v>Do.</v>
      </c>
      <c r="I8" s="196" t="str">
        <f>Adressen!E105</f>
        <v>17.30 Uhr</v>
      </c>
      <c r="J8" s="197" t="str">
        <f>Adressen!B105</f>
        <v>Donnerstag</v>
      </c>
      <c r="K8" s="192" t="s">
        <v>410</v>
      </c>
    </row>
    <row r="9" spans="1:24" ht="20.100000000000001" customHeight="1" thickTop="1" thickBot="1" x14ac:dyDescent="0.3">
      <c r="A9" s="593" t="s">
        <v>407</v>
      </c>
      <c r="B9" s="1244">
        <v>1</v>
      </c>
      <c r="C9" s="1245"/>
      <c r="D9" s="1254"/>
      <c r="E9" s="1255"/>
      <c r="F9" s="201"/>
      <c r="G9" s="201"/>
      <c r="H9" s="690" t="str">
        <f t="shared" si="0"/>
        <v>Mo.</v>
      </c>
      <c r="I9" s="692" t="str">
        <f>Adressen!E129</f>
        <v>17:30 Uhr</v>
      </c>
      <c r="J9" s="197" t="str">
        <f>Adressen!B129</f>
        <v>Montag</v>
      </c>
      <c r="K9" s="192" t="s">
        <v>128</v>
      </c>
    </row>
    <row r="10" spans="1:24" ht="20.100000000000001" customHeight="1" thickTop="1" thickBot="1" x14ac:dyDescent="0.3">
      <c r="A10" s="540" t="s">
        <v>37</v>
      </c>
      <c r="B10" s="1254"/>
      <c r="C10" s="1255"/>
      <c r="D10" s="1244">
        <v>1</v>
      </c>
      <c r="E10" s="1245"/>
      <c r="F10" s="195"/>
      <c r="G10" s="195"/>
      <c r="H10" s="690" t="str">
        <f t="shared" si="0"/>
        <v>Do.</v>
      </c>
      <c r="I10" s="692">
        <f>Adressen!E144</f>
        <v>0.71875</v>
      </c>
      <c r="J10" s="197" t="str">
        <f>Adressen!B144</f>
        <v>Donnerstag</v>
      </c>
      <c r="K10" s="192" t="s">
        <v>127</v>
      </c>
    </row>
    <row r="11" spans="1:24" ht="20.100000000000001" customHeight="1" thickTop="1" thickBot="1" x14ac:dyDescent="0.3">
      <c r="A11" s="541" t="s">
        <v>429</v>
      </c>
      <c r="B11" s="1244"/>
      <c r="C11" s="1245"/>
      <c r="D11" s="1254">
        <v>1</v>
      </c>
      <c r="E11" s="1255"/>
      <c r="F11" s="199"/>
      <c r="G11" s="199"/>
      <c r="H11" s="690" t="str">
        <f t="shared" si="0"/>
        <v>Di.</v>
      </c>
      <c r="I11" s="693" t="str">
        <f>Adressen!E159</f>
        <v>17.30 Uhr</v>
      </c>
      <c r="J11" s="202" t="str">
        <f>Adressen!B159</f>
        <v>Dienstag</v>
      </c>
      <c r="K11" s="192" t="s">
        <v>129</v>
      </c>
    </row>
    <row r="12" spans="1:24" ht="20.100000000000001" customHeight="1" thickTop="1" thickBot="1" x14ac:dyDescent="0.3">
      <c r="A12" s="539" t="s">
        <v>535</v>
      </c>
      <c r="B12" s="1244"/>
      <c r="C12" s="1245"/>
      <c r="D12" s="1254">
        <v>1</v>
      </c>
      <c r="E12" s="1255"/>
      <c r="F12" s="203"/>
      <c r="G12" s="203"/>
      <c r="H12" s="690" t="str">
        <f>IF(J12="Montag","Mo.",IF(J12="Dienstag","Di.",IF(J12="Mittwoch","Mi.",IF(J12="Donnerstag","Do.",IF(J12="Freitag","Fr.","")))))</f>
        <v>Fr.</v>
      </c>
      <c r="I12" s="857" t="str">
        <f>Adressen!E183</f>
        <v>16.00 Uhr</v>
      </c>
      <c r="J12" s="198" t="str">
        <f>Adressen!B183</f>
        <v>Freitag</v>
      </c>
      <c r="K12" s="192" t="s">
        <v>471</v>
      </c>
    </row>
    <row r="13" spans="1:24" ht="20.100000000000001" customHeight="1" thickTop="1" thickBot="1" x14ac:dyDescent="0.25">
      <c r="A13" s="1259" t="str">
        <f>Adressen!B183</f>
        <v>Freitag</v>
      </c>
      <c r="B13" s="1260"/>
      <c r="C13" s="1260"/>
      <c r="D13" s="1260"/>
      <c r="E13" s="1260"/>
      <c r="F13" s="1260"/>
      <c r="G13" s="1260"/>
      <c r="H13" s="1260"/>
      <c r="I13" s="1260"/>
      <c r="J13" s="1261"/>
    </row>
    <row r="14" spans="1:24" ht="20.100000000000001" customHeight="1" thickTop="1" x14ac:dyDescent="0.25">
      <c r="A14" s="184"/>
      <c r="B14" s="1252">
        <f>SUM(B5:B13)</f>
        <v>4</v>
      </c>
      <c r="C14" s="1253"/>
      <c r="D14" s="1252">
        <f>SUM(D5:D13)</f>
        <v>4</v>
      </c>
      <c r="E14" s="1253"/>
      <c r="F14" s="185"/>
      <c r="G14" s="185"/>
      <c r="H14" s="1256"/>
      <c r="I14" s="1257"/>
      <c r="J14" s="1258"/>
    </row>
    <row r="15" spans="1:24" ht="20.100000000000001" customHeight="1" x14ac:dyDescent="0.2">
      <c r="A15" s="1249"/>
      <c r="B15" s="1250"/>
      <c r="C15" s="1250"/>
      <c r="D15" s="1250"/>
      <c r="E15" s="1250"/>
      <c r="F15" s="1250"/>
      <c r="G15" s="1250"/>
      <c r="H15" s="1250"/>
      <c r="I15" s="1250"/>
      <c r="J15" s="1251"/>
    </row>
    <row r="16" spans="1:24" ht="24.95" customHeight="1" x14ac:dyDescent="0.3">
      <c r="A16" s="1246" t="s">
        <v>278</v>
      </c>
      <c r="B16" s="1247"/>
      <c r="C16" s="1247"/>
      <c r="D16" s="1247"/>
      <c r="E16" s="1247"/>
      <c r="F16" s="1247"/>
      <c r="G16" s="1247"/>
      <c r="H16" s="1247"/>
      <c r="I16" s="1247"/>
      <c r="J16" s="1248"/>
      <c r="K16" s="78"/>
      <c r="N16" s="50"/>
      <c r="O16" s="50"/>
      <c r="P16" s="50"/>
      <c r="Q16" s="50"/>
      <c r="R16" s="50"/>
      <c r="S16" s="50"/>
      <c r="U16" s="164"/>
      <c r="V16" s="78"/>
      <c r="W16" s="78"/>
      <c r="X16" s="78"/>
    </row>
    <row r="17" spans="1:24" ht="24.95" customHeight="1" x14ac:dyDescent="0.3">
      <c r="A17" s="1262" t="str">
        <f>$A$5</f>
        <v>AMG / Allianz</v>
      </c>
      <c r="B17" s="1263"/>
      <c r="C17" s="1263"/>
      <c r="D17" s="1263"/>
      <c r="E17" s="1263"/>
      <c r="F17" s="1263"/>
      <c r="G17" s="1263"/>
      <c r="H17" s="1263"/>
      <c r="I17" s="1263"/>
      <c r="J17" s="1264"/>
      <c r="K17" s="78"/>
      <c r="N17" s="50"/>
      <c r="O17" s="50"/>
      <c r="P17" s="50"/>
      <c r="Q17" s="50"/>
      <c r="R17" s="50"/>
      <c r="S17" s="50"/>
      <c r="U17" s="164"/>
      <c r="V17" s="78"/>
      <c r="W17" s="78"/>
      <c r="X17" s="78"/>
    </row>
    <row r="18" spans="1:24" ht="20.100000000000001" customHeight="1" x14ac:dyDescent="0.2">
      <c r="A18" s="1265" t="str">
        <f>CONCATENATE($J$5,"  ",$I$5)</f>
        <v>Donnerstag  17.30 Uhr</v>
      </c>
      <c r="B18" s="1267" t="s">
        <v>474</v>
      </c>
      <c r="C18" s="1268"/>
      <c r="D18" s="1268"/>
      <c r="E18" s="1268"/>
      <c r="F18" s="1268"/>
      <c r="G18" s="1268"/>
      <c r="H18" s="1268"/>
      <c r="I18" s="1268"/>
      <c r="J18" s="1269"/>
      <c r="K18" s="78"/>
      <c r="N18" s="50"/>
      <c r="O18" s="50"/>
      <c r="P18" s="50"/>
      <c r="Q18" s="50"/>
      <c r="R18" s="50"/>
      <c r="S18" s="50"/>
      <c r="U18" s="164"/>
      <c r="V18" s="78"/>
      <c r="W18" s="78"/>
      <c r="X18" s="78"/>
    </row>
    <row r="19" spans="1:24" ht="20.100000000000001" customHeight="1" x14ac:dyDescent="0.2">
      <c r="A19" s="1266"/>
      <c r="B19" s="1270" t="s">
        <v>88</v>
      </c>
      <c r="C19" s="1271"/>
      <c r="D19" s="1271"/>
      <c r="E19" s="1271"/>
      <c r="F19" s="1271"/>
      <c r="G19" s="1271"/>
      <c r="H19" s="1271"/>
      <c r="I19" s="1271"/>
      <c r="J19" s="1272"/>
      <c r="K19" s="78"/>
      <c r="N19" s="50"/>
      <c r="O19" s="50"/>
      <c r="P19" s="50"/>
      <c r="Q19" s="50"/>
      <c r="R19" s="50"/>
      <c r="S19" s="50"/>
      <c r="U19" s="164"/>
      <c r="V19" s="78"/>
      <c r="W19" s="78"/>
      <c r="X19" s="78"/>
    </row>
    <row r="20" spans="1:24" ht="6.95" customHeight="1" x14ac:dyDescent="0.2">
      <c r="A20" s="1202"/>
      <c r="B20" s="1203"/>
      <c r="C20" s="1203"/>
      <c r="D20" s="1203"/>
      <c r="E20" s="1203"/>
      <c r="F20" s="1203"/>
      <c r="G20" s="1203"/>
      <c r="H20" s="1203"/>
      <c r="I20" s="1203"/>
      <c r="J20" s="1204"/>
    </row>
    <row r="21" spans="1:24" ht="24.95" customHeight="1" x14ac:dyDescent="0.3">
      <c r="A21" s="1262" t="str">
        <f>$A$6</f>
        <v>Boendgen - Baustoffe</v>
      </c>
      <c r="B21" s="1263"/>
      <c r="C21" s="1263"/>
      <c r="D21" s="1263"/>
      <c r="E21" s="1263"/>
      <c r="F21" s="1263"/>
      <c r="G21" s="1263"/>
      <c r="H21" s="1263"/>
      <c r="I21" s="1263"/>
      <c r="J21" s="1264"/>
      <c r="K21" s="78"/>
      <c r="N21" s="50"/>
      <c r="O21" s="50"/>
      <c r="P21" s="50"/>
      <c r="Q21" s="50"/>
      <c r="R21" s="50"/>
      <c r="S21" s="50"/>
      <c r="U21" s="164"/>
      <c r="V21" s="78"/>
      <c r="W21" s="78"/>
      <c r="X21" s="78"/>
    </row>
    <row r="22" spans="1:24" ht="35.1" customHeight="1" x14ac:dyDescent="0.2">
      <c r="A22" s="1265" t="str">
        <f>CONCATENATE($J$6,"  ",$I$6)</f>
        <v>Mittwoch  19.00 Uhr</v>
      </c>
      <c r="B22" s="1276" t="s">
        <v>561</v>
      </c>
      <c r="C22" s="1268"/>
      <c r="D22" s="1268"/>
      <c r="E22" s="1268"/>
      <c r="F22" s="1268"/>
      <c r="G22" s="1268"/>
      <c r="H22" s="1268"/>
      <c r="I22" s="1268"/>
      <c r="J22" s="1269"/>
      <c r="K22" s="78"/>
      <c r="N22" s="50"/>
      <c r="O22" s="50"/>
      <c r="P22" s="50"/>
      <c r="Q22" s="50"/>
      <c r="R22" s="50"/>
      <c r="S22" s="50"/>
      <c r="U22" s="164"/>
      <c r="V22" s="78"/>
      <c r="W22" s="78"/>
      <c r="X22" s="78"/>
    </row>
    <row r="23" spans="1:24" ht="20.100000000000001" customHeight="1" x14ac:dyDescent="0.2">
      <c r="A23" s="1266"/>
      <c r="B23" s="1270" t="s">
        <v>472</v>
      </c>
      <c r="C23" s="1271"/>
      <c r="D23" s="1271"/>
      <c r="E23" s="1271"/>
      <c r="F23" s="1271"/>
      <c r="G23" s="1271"/>
      <c r="H23" s="1271"/>
      <c r="I23" s="1271"/>
      <c r="J23" s="1272"/>
      <c r="K23" s="78"/>
      <c r="N23" s="50"/>
      <c r="O23" s="50"/>
      <c r="P23" s="50"/>
      <c r="Q23" s="50"/>
      <c r="R23" s="50"/>
      <c r="S23" s="50"/>
      <c r="U23" s="164"/>
      <c r="V23" s="78"/>
      <c r="W23" s="78"/>
      <c r="X23" s="78"/>
    </row>
    <row r="24" spans="1:24" ht="6.95" customHeight="1" x14ac:dyDescent="0.2">
      <c r="A24" s="1202"/>
      <c r="B24" s="1203"/>
      <c r="C24" s="1203"/>
      <c r="D24" s="1203"/>
      <c r="E24" s="1203"/>
      <c r="F24" s="1203"/>
      <c r="G24" s="1203"/>
      <c r="H24" s="1203"/>
      <c r="I24" s="1203"/>
      <c r="J24" s="1204"/>
    </row>
    <row r="25" spans="1:24" ht="15.75" hidden="1" x14ac:dyDescent="0.25">
      <c r="A25" s="1189"/>
      <c r="B25" s="1190"/>
      <c r="C25" s="1190"/>
      <c r="D25" s="1190"/>
      <c r="E25" s="1190"/>
      <c r="F25" s="1190"/>
      <c r="G25" s="1190"/>
      <c r="H25" s="1190"/>
      <c r="I25" s="1190"/>
      <c r="J25" s="1191"/>
      <c r="K25" s="78"/>
      <c r="N25" s="50"/>
      <c r="O25" s="50"/>
      <c r="P25" s="50"/>
      <c r="Q25" s="50"/>
      <c r="R25" s="50"/>
      <c r="S25" s="50"/>
      <c r="U25" s="164"/>
      <c r="V25" s="78"/>
      <c r="W25" s="78"/>
      <c r="X25" s="78"/>
    </row>
    <row r="26" spans="1:24" ht="15" hidden="1" customHeight="1" x14ac:dyDescent="0.2">
      <c r="A26" s="1265"/>
      <c r="B26" s="1273"/>
      <c r="C26" s="1274"/>
      <c r="D26" s="1274"/>
      <c r="E26" s="1274"/>
      <c r="F26" s="1274"/>
      <c r="G26" s="1274"/>
      <c r="H26" s="1274"/>
      <c r="I26" s="1274"/>
      <c r="J26" s="1275"/>
      <c r="K26" s="78"/>
      <c r="N26" s="50"/>
      <c r="O26" s="50"/>
      <c r="P26" s="50"/>
      <c r="Q26" s="50"/>
      <c r="R26" s="50"/>
      <c r="S26" s="50"/>
      <c r="U26" s="164"/>
      <c r="V26" s="78"/>
      <c r="W26" s="78"/>
      <c r="X26" s="78"/>
    </row>
    <row r="27" spans="1:24" ht="15" hidden="1" customHeight="1" x14ac:dyDescent="0.2">
      <c r="A27" s="1266"/>
      <c r="B27" s="1134"/>
      <c r="C27" s="1135"/>
      <c r="D27" s="1135"/>
      <c r="E27" s="1135"/>
      <c r="F27" s="1135"/>
      <c r="G27" s="1135"/>
      <c r="H27" s="1135"/>
      <c r="I27" s="1135"/>
      <c r="J27" s="1136"/>
      <c r="K27" s="78"/>
      <c r="N27" s="50"/>
      <c r="O27" s="50"/>
      <c r="P27" s="50"/>
      <c r="Q27" s="50"/>
      <c r="R27" s="50"/>
      <c r="S27" s="50"/>
      <c r="U27" s="164"/>
      <c r="V27" s="78"/>
      <c r="W27" s="78"/>
      <c r="X27" s="78"/>
    </row>
    <row r="28" spans="1:24" ht="6.95" hidden="1" customHeight="1" x14ac:dyDescent="0.2">
      <c r="A28" s="1202"/>
      <c r="B28" s="1203"/>
      <c r="C28" s="1203"/>
      <c r="D28" s="1203"/>
      <c r="E28" s="1203"/>
      <c r="F28" s="1203"/>
      <c r="G28" s="1203"/>
      <c r="H28" s="1203"/>
      <c r="I28" s="1203"/>
      <c r="J28" s="1204"/>
    </row>
    <row r="29" spans="1:24" ht="24.95" customHeight="1" x14ac:dyDescent="0.2">
      <c r="A29" s="1277" t="str">
        <f>$A$7</f>
        <v>BSG Aktiv</v>
      </c>
      <c r="B29" s="1278"/>
      <c r="C29" s="1278"/>
      <c r="D29" s="1278"/>
      <c r="E29" s="1278"/>
      <c r="F29" s="1278"/>
      <c r="G29" s="1278"/>
      <c r="H29" s="1278"/>
      <c r="I29" s="1278"/>
      <c r="J29" s="1279"/>
      <c r="K29" s="78"/>
      <c r="N29" s="50"/>
      <c r="O29" s="50"/>
      <c r="P29" s="50"/>
      <c r="Q29" s="50"/>
      <c r="R29" s="50"/>
      <c r="S29" s="50"/>
      <c r="U29" s="164"/>
      <c r="V29" s="78"/>
      <c r="W29" s="78"/>
      <c r="X29" s="78"/>
    </row>
    <row r="30" spans="1:24" ht="20.100000000000001" customHeight="1" x14ac:dyDescent="0.2">
      <c r="A30" s="1280" t="str">
        <f>CONCATENATE($J$7,"  ",$I$7)</f>
        <v>Donnerstag  19.30 Uhr</v>
      </c>
      <c r="B30" s="1276" t="s">
        <v>497</v>
      </c>
      <c r="C30" s="1282"/>
      <c r="D30" s="1282"/>
      <c r="E30" s="1282"/>
      <c r="F30" s="1282"/>
      <c r="G30" s="1282"/>
      <c r="H30" s="1282"/>
      <c r="I30" s="1282"/>
      <c r="J30" s="1283"/>
      <c r="K30" s="78"/>
      <c r="N30" s="50"/>
      <c r="O30" s="50"/>
      <c r="P30" s="50"/>
      <c r="Q30" s="50"/>
      <c r="R30" s="50"/>
      <c r="S30" s="50"/>
      <c r="U30" s="164"/>
      <c r="V30" s="78"/>
      <c r="W30" s="78"/>
      <c r="X30" s="78"/>
    </row>
    <row r="31" spans="1:24" ht="20.100000000000001" customHeight="1" x14ac:dyDescent="0.2">
      <c r="A31" s="1281"/>
      <c r="B31" s="1284" t="s">
        <v>498</v>
      </c>
      <c r="C31" s="1285"/>
      <c r="D31" s="1285"/>
      <c r="E31" s="1285"/>
      <c r="F31" s="1285"/>
      <c r="G31" s="1285"/>
      <c r="H31" s="1285"/>
      <c r="I31" s="1285"/>
      <c r="J31" s="1286"/>
      <c r="K31" s="78"/>
      <c r="N31" s="50"/>
      <c r="O31" s="50"/>
      <c r="P31" s="50"/>
      <c r="Q31" s="50"/>
      <c r="R31" s="50"/>
      <c r="S31" s="50"/>
      <c r="U31" s="164"/>
      <c r="V31" s="78"/>
      <c r="W31" s="78"/>
      <c r="X31" s="78"/>
    </row>
    <row r="32" spans="1:24" ht="6.95" customHeight="1" x14ac:dyDescent="0.2">
      <c r="A32" s="1202"/>
      <c r="B32" s="1203"/>
      <c r="C32" s="1203"/>
      <c r="D32" s="1203"/>
      <c r="E32" s="1203"/>
      <c r="F32" s="1203"/>
      <c r="G32" s="1203"/>
      <c r="H32" s="1203"/>
      <c r="I32" s="1203"/>
      <c r="J32" s="1204"/>
    </row>
    <row r="33" spans="1:24" ht="24.95" customHeight="1" x14ac:dyDescent="0.2">
      <c r="A33" s="1277" t="str">
        <f>$A$8</f>
        <v>Finanzamt /Generali Deutschland</v>
      </c>
      <c r="B33" s="1278"/>
      <c r="C33" s="1278"/>
      <c r="D33" s="1278"/>
      <c r="E33" s="1278"/>
      <c r="F33" s="1278"/>
      <c r="G33" s="1278"/>
      <c r="H33" s="1278"/>
      <c r="I33" s="1278"/>
      <c r="J33" s="1279"/>
      <c r="K33" s="78"/>
      <c r="N33" s="50"/>
      <c r="O33" s="50"/>
      <c r="P33" s="50"/>
      <c r="Q33" s="50"/>
      <c r="R33" s="50"/>
      <c r="S33" s="50"/>
      <c r="U33" s="164"/>
      <c r="V33" s="78"/>
      <c r="W33" s="78"/>
      <c r="X33" s="78"/>
    </row>
    <row r="34" spans="1:24" ht="20.100000000000001" customHeight="1" x14ac:dyDescent="0.2">
      <c r="A34" s="1280" t="str">
        <f>CONCATENATE($J$8,"  ",$I$8)</f>
        <v>Donnerstag  17.30 Uhr</v>
      </c>
      <c r="B34" s="1290" t="s">
        <v>314</v>
      </c>
      <c r="C34" s="1291"/>
      <c r="D34" s="1291"/>
      <c r="E34" s="1291"/>
      <c r="F34" s="1291"/>
      <c r="G34" s="1291"/>
      <c r="H34" s="1291"/>
      <c r="I34" s="1291"/>
      <c r="J34" s="1292"/>
      <c r="K34" s="78"/>
      <c r="N34" s="50"/>
      <c r="O34" s="50"/>
      <c r="P34" s="50"/>
      <c r="Q34" s="50"/>
      <c r="R34" s="50"/>
      <c r="S34" s="50"/>
      <c r="U34" s="164"/>
      <c r="V34" s="78"/>
      <c r="W34" s="78"/>
      <c r="X34" s="78"/>
    </row>
    <row r="35" spans="1:24" ht="20.100000000000001" customHeight="1" x14ac:dyDescent="0.2">
      <c r="A35" s="1281"/>
      <c r="B35" s="1287" t="s">
        <v>88</v>
      </c>
      <c r="C35" s="1288"/>
      <c r="D35" s="1288"/>
      <c r="E35" s="1288"/>
      <c r="F35" s="1288"/>
      <c r="G35" s="1288"/>
      <c r="H35" s="1288"/>
      <c r="I35" s="1288"/>
      <c r="J35" s="1289"/>
      <c r="K35" s="78"/>
      <c r="N35" s="50"/>
      <c r="O35" s="50"/>
      <c r="P35" s="50"/>
      <c r="Q35" s="50"/>
      <c r="R35" s="50"/>
      <c r="S35" s="50"/>
      <c r="U35" s="164"/>
      <c r="V35" s="78"/>
      <c r="W35" s="78"/>
      <c r="X35" s="78"/>
    </row>
    <row r="36" spans="1:24" ht="6.95" customHeight="1" x14ac:dyDescent="0.2">
      <c r="A36" s="1202"/>
      <c r="B36" s="1203"/>
      <c r="C36" s="1203"/>
      <c r="D36" s="1203"/>
      <c r="E36" s="1203"/>
      <c r="F36" s="1203"/>
      <c r="G36" s="1203"/>
      <c r="H36" s="1203"/>
      <c r="I36" s="1203"/>
      <c r="J36" s="1204"/>
    </row>
    <row r="37" spans="1:24" ht="24.95" customHeight="1" x14ac:dyDescent="0.2">
      <c r="A37" s="1277" t="str">
        <f>$A$9</f>
        <v>Stadtverwaltung Aachen</v>
      </c>
      <c r="B37" s="1278"/>
      <c r="C37" s="1278"/>
      <c r="D37" s="1278"/>
      <c r="E37" s="1278"/>
      <c r="F37" s="1278"/>
      <c r="G37" s="1278"/>
      <c r="H37" s="1278"/>
      <c r="I37" s="1278"/>
      <c r="J37" s="1279"/>
      <c r="K37" s="78"/>
      <c r="N37" s="50"/>
      <c r="O37" s="50"/>
      <c r="P37" s="50"/>
      <c r="Q37" s="50"/>
      <c r="R37" s="50"/>
      <c r="S37" s="50"/>
      <c r="U37" s="164"/>
      <c r="V37" s="78"/>
      <c r="W37" s="78"/>
      <c r="X37" s="78"/>
    </row>
    <row r="38" spans="1:24" ht="20.100000000000001" customHeight="1" x14ac:dyDescent="0.2">
      <c r="A38" s="1280" t="str">
        <f>CONCATENATE($J$9,"  ",$I$9)</f>
        <v>Montag  17:30 Uhr</v>
      </c>
      <c r="B38" s="1276" t="s">
        <v>413</v>
      </c>
      <c r="C38" s="1282"/>
      <c r="D38" s="1282"/>
      <c r="E38" s="1282"/>
      <c r="F38" s="1282"/>
      <c r="G38" s="1282"/>
      <c r="H38" s="1282"/>
      <c r="I38" s="1282"/>
      <c r="J38" s="1283"/>
      <c r="K38" s="78"/>
      <c r="N38" s="50"/>
      <c r="O38" s="50"/>
      <c r="P38" s="50"/>
      <c r="Q38" s="50"/>
      <c r="R38" s="50"/>
      <c r="S38" s="50"/>
      <c r="U38" s="164"/>
      <c r="V38" s="78"/>
      <c r="W38" s="78"/>
      <c r="X38" s="78"/>
    </row>
    <row r="39" spans="1:24" ht="20.100000000000001" customHeight="1" x14ac:dyDescent="0.2">
      <c r="A39" s="1281"/>
      <c r="B39" s="1270" t="s">
        <v>414</v>
      </c>
      <c r="C39" s="1271"/>
      <c r="D39" s="1271"/>
      <c r="E39" s="1271"/>
      <c r="F39" s="1271"/>
      <c r="G39" s="1271"/>
      <c r="H39" s="1271"/>
      <c r="I39" s="1271"/>
      <c r="J39" s="1272"/>
      <c r="K39" s="78"/>
      <c r="N39" s="50"/>
      <c r="O39" s="50"/>
      <c r="P39" s="50"/>
      <c r="Q39" s="50"/>
      <c r="R39" s="50"/>
      <c r="S39" s="50"/>
      <c r="U39" s="164"/>
      <c r="V39" s="78"/>
      <c r="W39" s="78"/>
      <c r="X39" s="78"/>
    </row>
    <row r="40" spans="1:24" ht="15" hidden="1" customHeight="1" x14ac:dyDescent="0.25">
      <c r="A40" s="1189" t="e">
        <f>#REF!</f>
        <v>#REF!</v>
      </c>
      <c r="B40" s="1190"/>
      <c r="C40" s="1190"/>
      <c r="D40" s="1190"/>
      <c r="E40" s="1190"/>
      <c r="F40" s="1190"/>
      <c r="G40" s="1190"/>
      <c r="H40" s="1190"/>
      <c r="I40" s="1190"/>
      <c r="J40" s="1191"/>
      <c r="K40" s="78"/>
      <c r="N40" s="50"/>
      <c r="O40" s="50"/>
      <c r="P40" s="50"/>
      <c r="Q40" s="50"/>
      <c r="R40" s="50"/>
      <c r="S40" s="50"/>
      <c r="U40" s="164"/>
      <c r="V40" s="78"/>
      <c r="W40" s="78"/>
      <c r="X40" s="78"/>
    </row>
    <row r="41" spans="1:24" ht="15" hidden="1" customHeight="1" x14ac:dyDescent="0.2">
      <c r="A41" s="1280" t="e">
        <f>CONCATENATE(#REF!,"  ",#REF!)</f>
        <v>#REF!</v>
      </c>
      <c r="B41" s="1131" t="s">
        <v>318</v>
      </c>
      <c r="C41" s="1132"/>
      <c r="D41" s="1132"/>
      <c r="E41" s="1132"/>
      <c r="F41" s="1132"/>
      <c r="G41" s="1132"/>
      <c r="H41" s="1132"/>
      <c r="I41" s="1132"/>
      <c r="J41" s="1133"/>
      <c r="K41" s="78"/>
      <c r="N41" s="50"/>
      <c r="O41" s="50"/>
      <c r="P41" s="50"/>
      <c r="Q41" s="50"/>
      <c r="R41" s="50"/>
      <c r="S41" s="50"/>
      <c r="U41" s="164"/>
      <c r="V41" s="78"/>
      <c r="W41" s="78"/>
      <c r="X41" s="78"/>
    </row>
    <row r="42" spans="1:24" ht="15" hidden="1" customHeight="1" x14ac:dyDescent="0.2">
      <c r="A42" s="1281"/>
      <c r="B42" s="1134" t="s">
        <v>319</v>
      </c>
      <c r="C42" s="1135"/>
      <c r="D42" s="1135"/>
      <c r="E42" s="1135"/>
      <c r="F42" s="1135"/>
      <c r="G42" s="1135"/>
      <c r="H42" s="1135"/>
      <c r="I42" s="1135"/>
      <c r="J42" s="1136"/>
      <c r="K42" s="78"/>
      <c r="N42" s="50"/>
      <c r="O42" s="50"/>
      <c r="P42" s="50"/>
      <c r="Q42" s="50"/>
      <c r="R42" s="50"/>
      <c r="S42" s="50"/>
      <c r="U42" s="164"/>
      <c r="V42" s="78"/>
      <c r="W42" s="78"/>
      <c r="X42" s="78"/>
    </row>
    <row r="43" spans="1:24" ht="6.95" customHeight="1" x14ac:dyDescent="0.2">
      <c r="A43" s="1202"/>
      <c r="B43" s="1203"/>
      <c r="C43" s="1203"/>
      <c r="D43" s="1203"/>
      <c r="E43" s="1203"/>
      <c r="F43" s="1203"/>
      <c r="G43" s="1203"/>
      <c r="H43" s="1203"/>
      <c r="I43" s="1203"/>
      <c r="J43" s="1204"/>
    </row>
    <row r="44" spans="1:24" ht="24.95" customHeight="1" x14ac:dyDescent="0.2">
      <c r="A44" s="1295" t="str">
        <f>$A$10</f>
        <v>STAWAG</v>
      </c>
      <c r="B44" s="1296"/>
      <c r="C44" s="1296"/>
      <c r="D44" s="1296"/>
      <c r="E44" s="1296"/>
      <c r="F44" s="1296"/>
      <c r="G44" s="1296"/>
      <c r="H44" s="1296"/>
      <c r="I44" s="1296"/>
      <c r="J44" s="1297"/>
      <c r="K44" s="78"/>
      <c r="N44" s="50"/>
      <c r="O44" s="50"/>
      <c r="P44" s="50"/>
      <c r="Q44" s="50"/>
      <c r="R44" s="50"/>
      <c r="S44" s="50"/>
      <c r="U44" s="164"/>
      <c r="V44" s="78"/>
      <c r="W44" s="78"/>
      <c r="X44" s="78"/>
    </row>
    <row r="45" spans="1:24" ht="20.100000000000001" customHeight="1" x14ac:dyDescent="0.2">
      <c r="A45" s="1280" t="str">
        <f>CONCATENATE($J$10,"  ",$I$10)</f>
        <v>Donnerstag  0,71875</v>
      </c>
      <c r="B45" s="1273" t="s">
        <v>499</v>
      </c>
      <c r="C45" s="1274"/>
      <c r="D45" s="1274"/>
      <c r="E45" s="1274"/>
      <c r="F45" s="1274"/>
      <c r="G45" s="1274"/>
      <c r="H45" s="1274"/>
      <c r="I45" s="1274"/>
      <c r="J45" s="1275"/>
      <c r="K45" s="78"/>
      <c r="N45" s="50"/>
      <c r="O45" s="50"/>
      <c r="P45" s="50"/>
      <c r="Q45" s="50"/>
      <c r="R45" s="50"/>
      <c r="S45" s="50"/>
      <c r="U45" s="164"/>
      <c r="V45" s="78"/>
      <c r="W45" s="78"/>
      <c r="X45" s="78"/>
    </row>
    <row r="46" spans="1:24" ht="20.100000000000001" customHeight="1" x14ac:dyDescent="0.2">
      <c r="A46" s="1281"/>
      <c r="B46" s="1134" t="s">
        <v>335</v>
      </c>
      <c r="C46" s="1135"/>
      <c r="D46" s="1135"/>
      <c r="E46" s="1135"/>
      <c r="F46" s="1135"/>
      <c r="G46" s="1135"/>
      <c r="H46" s="1135"/>
      <c r="I46" s="1135"/>
      <c r="J46" s="1136"/>
      <c r="K46" s="78"/>
      <c r="N46" s="50"/>
      <c r="O46" s="50"/>
      <c r="P46" s="50"/>
      <c r="Q46" s="50"/>
      <c r="R46" s="50"/>
      <c r="S46" s="50"/>
      <c r="U46" s="164"/>
      <c r="V46" s="78"/>
      <c r="W46" s="78"/>
      <c r="X46" s="78"/>
    </row>
    <row r="47" spans="1:24" ht="8.1" customHeight="1" x14ac:dyDescent="0.2">
      <c r="A47" s="1202"/>
      <c r="B47" s="1203"/>
      <c r="C47" s="1203"/>
      <c r="D47" s="1203"/>
      <c r="E47" s="1203"/>
      <c r="F47" s="1203"/>
      <c r="G47" s="1203"/>
      <c r="H47" s="1203"/>
      <c r="I47" s="1203"/>
      <c r="J47" s="1204"/>
      <c r="K47" s="78"/>
      <c r="N47" s="50"/>
      <c r="O47" s="50"/>
      <c r="P47" s="50"/>
      <c r="Q47" s="50"/>
      <c r="R47" s="50"/>
      <c r="S47" s="50"/>
      <c r="U47" s="164"/>
      <c r="V47" s="78"/>
      <c r="W47" s="78"/>
      <c r="X47" s="78"/>
    </row>
    <row r="48" spans="1:24" ht="24.95" customHeight="1" x14ac:dyDescent="0.3">
      <c r="A48" s="1262" t="str">
        <f>$A$11</f>
        <v>TTC Justiz Aachen</v>
      </c>
      <c r="B48" s="1263"/>
      <c r="C48" s="1263"/>
      <c r="D48" s="1263"/>
      <c r="E48" s="1263"/>
      <c r="F48" s="1263"/>
      <c r="G48" s="1263"/>
      <c r="H48" s="1263"/>
      <c r="I48" s="1263"/>
      <c r="J48" s="1264"/>
      <c r="K48" s="78"/>
      <c r="N48" s="50"/>
      <c r="O48" s="50"/>
      <c r="P48" s="50"/>
      <c r="Q48" s="50"/>
      <c r="R48" s="50"/>
      <c r="S48" s="50"/>
      <c r="U48" s="164"/>
      <c r="V48" s="78"/>
      <c r="W48" s="78"/>
      <c r="X48" s="78"/>
    </row>
    <row r="49" spans="1:24" ht="20.100000000000001" customHeight="1" x14ac:dyDescent="0.2">
      <c r="A49" s="1280" t="str">
        <f>CONCATENATE($J$11,"  ",$I$11)</f>
        <v>Dienstag  17.30 Uhr</v>
      </c>
      <c r="B49" s="1300" t="s">
        <v>473</v>
      </c>
      <c r="C49" s="1300"/>
      <c r="D49" s="1300"/>
      <c r="E49" s="1300"/>
      <c r="F49" s="1300"/>
      <c r="G49" s="1300"/>
      <c r="H49" s="1300"/>
      <c r="I49" s="1300"/>
      <c r="J49" s="1301"/>
      <c r="K49" s="78"/>
      <c r="N49" s="50"/>
      <c r="O49" s="50"/>
      <c r="P49" s="50"/>
      <c r="Q49" s="50"/>
      <c r="R49" s="50"/>
      <c r="S49" s="50"/>
      <c r="U49" s="164"/>
      <c r="V49" s="78"/>
      <c r="W49" s="78"/>
      <c r="X49" s="78"/>
    </row>
    <row r="50" spans="1:24" ht="20.100000000000001" customHeight="1" x14ac:dyDescent="0.2">
      <c r="A50" s="1281"/>
      <c r="B50" s="1298" t="s">
        <v>88</v>
      </c>
      <c r="C50" s="1298"/>
      <c r="D50" s="1298"/>
      <c r="E50" s="1298"/>
      <c r="F50" s="1298"/>
      <c r="G50" s="1298"/>
      <c r="H50" s="1298"/>
      <c r="I50" s="1298"/>
      <c r="J50" s="1299"/>
      <c r="K50" s="78"/>
      <c r="N50" s="50"/>
      <c r="O50" s="50"/>
      <c r="P50" s="50"/>
      <c r="Q50" s="50"/>
      <c r="R50" s="50"/>
      <c r="S50" s="50"/>
      <c r="U50" s="164"/>
      <c r="V50" s="78"/>
      <c r="W50" s="78"/>
      <c r="X50" s="78"/>
    </row>
    <row r="51" spans="1:24" ht="6.95" customHeight="1" x14ac:dyDescent="0.2">
      <c r="A51" s="1202"/>
      <c r="B51" s="1203"/>
      <c r="C51" s="1203"/>
      <c r="D51" s="1203"/>
      <c r="E51" s="1203"/>
      <c r="F51" s="1203"/>
      <c r="G51" s="1203"/>
      <c r="H51" s="1203"/>
      <c r="I51" s="1203"/>
      <c r="J51" s="1204"/>
    </row>
    <row r="52" spans="1:24" ht="24.95" customHeight="1" x14ac:dyDescent="0.2">
      <c r="A52" s="1277" t="str">
        <f>$A$12</f>
        <v>Universitätsklinikum RWTH Aachen</v>
      </c>
      <c r="B52" s="1278"/>
      <c r="C52" s="1278"/>
      <c r="D52" s="1278"/>
      <c r="E52" s="1278"/>
      <c r="F52" s="1278"/>
      <c r="G52" s="1278"/>
      <c r="H52" s="1278"/>
      <c r="I52" s="1278"/>
      <c r="J52" s="1279"/>
      <c r="K52" s="78"/>
      <c r="N52" s="50"/>
      <c r="O52" s="50"/>
      <c r="P52" s="50"/>
      <c r="Q52" s="50"/>
      <c r="R52" s="50"/>
      <c r="S52" s="50"/>
      <c r="U52" s="164"/>
      <c r="V52" s="78"/>
      <c r="W52" s="78"/>
      <c r="X52" s="78"/>
    </row>
    <row r="53" spans="1:24" ht="35.1" customHeight="1" x14ac:dyDescent="0.2">
      <c r="A53" s="1293" t="str">
        <f>CONCATENATE($J$12,"  ",$I$12)</f>
        <v>Freitag  16.00 Uhr</v>
      </c>
      <c r="B53" s="1276" t="s">
        <v>560</v>
      </c>
      <c r="C53" s="1268"/>
      <c r="D53" s="1268"/>
      <c r="E53" s="1268"/>
      <c r="F53" s="1268"/>
      <c r="G53" s="1268"/>
      <c r="H53" s="1268"/>
      <c r="I53" s="1268"/>
      <c r="J53" s="1269"/>
      <c r="K53" s="78"/>
      <c r="N53" s="50"/>
      <c r="O53" s="50"/>
      <c r="P53" s="50"/>
      <c r="Q53" s="50"/>
      <c r="R53" s="50"/>
      <c r="S53" s="50"/>
      <c r="U53" s="164"/>
      <c r="V53" s="78"/>
      <c r="W53" s="78"/>
      <c r="X53" s="78"/>
    </row>
    <row r="54" spans="1:24" ht="18" customHeight="1" x14ac:dyDescent="0.2">
      <c r="A54" s="1294"/>
      <c r="B54" s="1134" t="s">
        <v>377</v>
      </c>
      <c r="C54" s="1135"/>
      <c r="D54" s="1135"/>
      <c r="E54" s="1135"/>
      <c r="F54" s="1135"/>
      <c r="G54" s="1135"/>
      <c r="H54" s="1135"/>
      <c r="I54" s="1135"/>
      <c r="J54" s="1136"/>
      <c r="K54" s="78"/>
      <c r="N54" s="50"/>
      <c r="O54" s="50"/>
      <c r="P54" s="50"/>
      <c r="Q54" s="50"/>
      <c r="R54" s="50"/>
      <c r="S54" s="50"/>
      <c r="U54" s="164"/>
      <c r="V54" s="78"/>
      <c r="W54" s="78"/>
      <c r="X54" s="78"/>
    </row>
    <row r="55" spans="1:24" ht="6.95" customHeight="1" x14ac:dyDescent="0.2">
      <c r="A55" s="1202"/>
      <c r="B55" s="1203"/>
      <c r="C55" s="1203"/>
      <c r="D55" s="1203"/>
      <c r="E55" s="1203"/>
      <c r="F55" s="1203"/>
      <c r="G55" s="1203"/>
      <c r="H55" s="1203"/>
      <c r="I55" s="1203"/>
      <c r="J55" s="1204"/>
    </row>
    <row r="56" spans="1:24" ht="20.100000000000001" hidden="1" customHeight="1" x14ac:dyDescent="0.2">
      <c r="A56" s="1277" t="e">
        <f>#REF!</f>
        <v>#REF!</v>
      </c>
      <c r="B56" s="1278"/>
      <c r="C56" s="1278"/>
      <c r="D56" s="1278"/>
      <c r="E56" s="1278"/>
      <c r="F56" s="1278"/>
      <c r="G56" s="1278"/>
      <c r="H56" s="1278"/>
      <c r="I56" s="1278"/>
      <c r="J56" s="1279"/>
      <c r="K56" s="78"/>
      <c r="N56" s="50"/>
      <c r="O56" s="50"/>
      <c r="P56" s="50"/>
      <c r="Q56" s="50"/>
      <c r="R56" s="50"/>
      <c r="S56" s="50"/>
      <c r="U56" s="164"/>
      <c r="V56" s="78"/>
      <c r="W56" s="78"/>
      <c r="X56" s="78"/>
    </row>
    <row r="57" spans="1:24" ht="34.5" hidden="1" customHeight="1" x14ac:dyDescent="0.2">
      <c r="A57" s="1280" t="str">
        <f>CONCATENATE($A$13,"  ",$I$13)</f>
        <v xml:space="preserve">Freitag  </v>
      </c>
      <c r="B57" s="1276" t="s">
        <v>560</v>
      </c>
      <c r="C57" s="1268"/>
      <c r="D57" s="1268"/>
      <c r="E57" s="1268"/>
      <c r="F57" s="1268"/>
      <c r="G57" s="1268"/>
      <c r="H57" s="1268"/>
      <c r="I57" s="1268"/>
      <c r="J57" s="1269"/>
      <c r="K57" s="78"/>
      <c r="N57" s="50"/>
      <c r="O57" s="50"/>
      <c r="P57" s="50"/>
      <c r="Q57" s="50"/>
      <c r="R57" s="50"/>
      <c r="S57" s="50"/>
      <c r="U57" s="164"/>
      <c r="V57" s="78"/>
      <c r="W57" s="78"/>
      <c r="X57" s="78"/>
    </row>
    <row r="58" spans="1:24" ht="18" hidden="1" customHeight="1" x14ac:dyDescent="0.2">
      <c r="A58" s="1281"/>
      <c r="B58" s="1134" t="s">
        <v>377</v>
      </c>
      <c r="C58" s="1135"/>
      <c r="D58" s="1135"/>
      <c r="E58" s="1135"/>
      <c r="F58" s="1135"/>
      <c r="G58" s="1135"/>
      <c r="H58" s="1135"/>
      <c r="I58" s="1135"/>
      <c r="J58" s="1136"/>
      <c r="K58" s="78"/>
      <c r="N58" s="50"/>
      <c r="O58" s="50"/>
      <c r="P58" s="50"/>
      <c r="Q58" s="50"/>
      <c r="R58" s="50"/>
      <c r="S58" s="50"/>
      <c r="U58" s="164"/>
      <c r="V58" s="78"/>
      <c r="W58" s="78"/>
      <c r="X58" s="78"/>
    </row>
  </sheetData>
  <sortState xmlns:xlrd2="http://schemas.microsoft.com/office/spreadsheetml/2017/richdata2" ref="A10:I13">
    <sortCondition ref="A10:A13"/>
  </sortState>
  <mergeCells count="82">
    <mergeCell ref="B6:C6"/>
    <mergeCell ref="B7:C7"/>
    <mergeCell ref="B10:C10"/>
    <mergeCell ref="D5:E5"/>
    <mergeCell ref="D11:E11"/>
    <mergeCell ref="B5:C5"/>
    <mergeCell ref="B11:C11"/>
    <mergeCell ref="D8:E8"/>
    <mergeCell ref="D9:E9"/>
    <mergeCell ref="D7:E7"/>
    <mergeCell ref="D6:E6"/>
    <mergeCell ref="B8:C8"/>
    <mergeCell ref="B9:C9"/>
    <mergeCell ref="B3:C3"/>
    <mergeCell ref="D3:E3"/>
    <mergeCell ref="F3:G3"/>
    <mergeCell ref="A1:J2"/>
    <mergeCell ref="H3:J4"/>
    <mergeCell ref="B4:C4"/>
    <mergeCell ref="D4:E4"/>
    <mergeCell ref="B53:J53"/>
    <mergeCell ref="B54:J54"/>
    <mergeCell ref="A52:J52"/>
    <mergeCell ref="A53:A54"/>
    <mergeCell ref="A44:J44"/>
    <mergeCell ref="A45:A46"/>
    <mergeCell ref="B45:J45"/>
    <mergeCell ref="A51:J51"/>
    <mergeCell ref="A47:J47"/>
    <mergeCell ref="A48:J48"/>
    <mergeCell ref="B50:J50"/>
    <mergeCell ref="A49:A50"/>
    <mergeCell ref="B49:J49"/>
    <mergeCell ref="B46:J46"/>
    <mergeCell ref="A55:J55"/>
    <mergeCell ref="A57:A58"/>
    <mergeCell ref="B57:J57"/>
    <mergeCell ref="B58:J58"/>
    <mergeCell ref="A56:J56"/>
    <mergeCell ref="A43:J43"/>
    <mergeCell ref="A36:J36"/>
    <mergeCell ref="B38:J38"/>
    <mergeCell ref="A34:A35"/>
    <mergeCell ref="B35:J35"/>
    <mergeCell ref="B34:J34"/>
    <mergeCell ref="A37:J37"/>
    <mergeCell ref="A38:A39"/>
    <mergeCell ref="A29:J29"/>
    <mergeCell ref="A32:J32"/>
    <mergeCell ref="A40:J40"/>
    <mergeCell ref="A41:A42"/>
    <mergeCell ref="B41:J41"/>
    <mergeCell ref="B42:J42"/>
    <mergeCell ref="B30:J30"/>
    <mergeCell ref="A30:A31"/>
    <mergeCell ref="B31:J31"/>
    <mergeCell ref="B39:J39"/>
    <mergeCell ref="A33:J33"/>
    <mergeCell ref="A28:J28"/>
    <mergeCell ref="A17:J17"/>
    <mergeCell ref="A18:A19"/>
    <mergeCell ref="B18:J18"/>
    <mergeCell ref="B19:J19"/>
    <mergeCell ref="A21:J21"/>
    <mergeCell ref="A20:J20"/>
    <mergeCell ref="A25:J25"/>
    <mergeCell ref="A26:A27"/>
    <mergeCell ref="B26:J26"/>
    <mergeCell ref="B27:J27"/>
    <mergeCell ref="A22:A23"/>
    <mergeCell ref="B22:J22"/>
    <mergeCell ref="B23:J23"/>
    <mergeCell ref="A24:J24"/>
    <mergeCell ref="B12:C12"/>
    <mergeCell ref="D10:E10"/>
    <mergeCell ref="A16:J16"/>
    <mergeCell ref="A15:J15"/>
    <mergeCell ref="B14:C14"/>
    <mergeCell ref="D14:E14"/>
    <mergeCell ref="D12:E12"/>
    <mergeCell ref="H14:J14"/>
    <mergeCell ref="A13:J13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7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24"/>
  <dimension ref="A1:L23"/>
  <sheetViews>
    <sheetView workbookViewId="0">
      <selection activeCell="K22" sqref="K22"/>
    </sheetView>
  </sheetViews>
  <sheetFormatPr baseColWidth="10" defaultRowHeight="12.75" x14ac:dyDescent="0.2"/>
  <cols>
    <col min="1" max="1" width="35.83203125" bestFit="1" customWidth="1"/>
    <col min="2" max="8" width="7.83203125" customWidth="1"/>
    <col min="9" max="9" width="7.83203125" style="59" customWidth="1"/>
    <col min="10" max="10" width="9.1640625" style="59" bestFit="1" customWidth="1"/>
    <col min="11" max="11" width="8.83203125" customWidth="1"/>
    <col min="12" max="12" width="1" customWidth="1"/>
  </cols>
  <sheetData>
    <row r="1" spans="1:12" ht="18" customHeight="1" x14ac:dyDescent="0.2">
      <c r="A1" s="1324" t="s">
        <v>578</v>
      </c>
      <c r="B1" s="1325"/>
      <c r="C1" s="1325"/>
      <c r="D1" s="1325"/>
      <c r="E1" s="1325"/>
      <c r="F1" s="1325"/>
      <c r="G1" s="1325"/>
      <c r="H1" s="1325"/>
      <c r="I1" s="1325"/>
      <c r="J1" s="1325"/>
      <c r="K1" s="1326"/>
    </row>
    <row r="2" spans="1:12" ht="12.75" customHeight="1" x14ac:dyDescent="0.2">
      <c r="A2" s="1338" t="s">
        <v>209</v>
      </c>
      <c r="B2" s="750" t="s">
        <v>210</v>
      </c>
      <c r="C2" s="750" t="s">
        <v>211</v>
      </c>
      <c r="D2" s="750" t="s">
        <v>212</v>
      </c>
      <c r="E2" s="1178" t="s">
        <v>213</v>
      </c>
      <c r="F2" s="750" t="s">
        <v>214</v>
      </c>
      <c r="G2" s="750" t="s">
        <v>215</v>
      </c>
      <c r="H2" s="766" t="s">
        <v>216</v>
      </c>
      <c r="I2" s="1341" t="s">
        <v>217</v>
      </c>
      <c r="J2" s="1344" t="s">
        <v>139</v>
      </c>
      <c r="K2" s="1331" t="s">
        <v>138</v>
      </c>
    </row>
    <row r="3" spans="1:12" ht="12.75" customHeight="1" x14ac:dyDescent="0.2">
      <c r="A3" s="1339"/>
      <c r="B3" s="753" t="s">
        <v>218</v>
      </c>
      <c r="C3" s="753" t="s">
        <v>219</v>
      </c>
      <c r="D3" s="753" t="s">
        <v>220</v>
      </c>
      <c r="E3" s="1340"/>
      <c r="F3" s="753" t="s">
        <v>221</v>
      </c>
      <c r="G3" s="753" t="s">
        <v>222</v>
      </c>
      <c r="H3" s="767" t="s">
        <v>223</v>
      </c>
      <c r="I3" s="1342"/>
      <c r="J3" s="1345"/>
      <c r="K3" s="1332"/>
    </row>
    <row r="4" spans="1:12" ht="17.100000000000001" customHeight="1" x14ac:dyDescent="0.2">
      <c r="A4" s="754" t="s">
        <v>139</v>
      </c>
      <c r="B4" s="754" t="s">
        <v>224</v>
      </c>
      <c r="C4" s="754" t="s">
        <v>225</v>
      </c>
      <c r="D4" s="754" t="s">
        <v>226</v>
      </c>
      <c r="E4" s="754" t="s">
        <v>227</v>
      </c>
      <c r="F4" s="754" t="s">
        <v>228</v>
      </c>
      <c r="G4" s="754" t="s">
        <v>229</v>
      </c>
      <c r="H4" s="768" t="s">
        <v>230</v>
      </c>
      <c r="I4" s="1343"/>
      <c r="J4" s="1346"/>
      <c r="K4" s="1333"/>
    </row>
    <row r="5" spans="1:12" ht="20.100000000000001" customHeight="1" x14ac:dyDescent="0.2">
      <c r="A5" s="60" t="str">
        <f>IF(A_2024!A2&lt;&gt;"",A_2024!A2,"")</f>
        <v>BSG Aktiv</v>
      </c>
      <c r="B5" s="115">
        <f>IF(A_2024!$N$2&lt;&gt;0,A_2024!$N$2,0)</f>
        <v>0</v>
      </c>
      <c r="C5" s="115">
        <f>IF(A_2024!$O$2&lt;&gt;0,A_2024!$O$2,0)</f>
        <v>0</v>
      </c>
      <c r="D5" s="115">
        <f>IF(A_2024!$P$2&lt;&gt;0,A_2024!$P$2,0)</f>
        <v>0</v>
      </c>
      <c r="E5" s="115">
        <f>IF(A_2024!$Q$2&lt;&gt;0,A_2024!$Q$2,0)</f>
        <v>0</v>
      </c>
      <c r="F5" s="115">
        <f>IF(A_2024!$R$2&lt;&gt;0,A_2024!$R$2,0)</f>
        <v>0</v>
      </c>
      <c r="G5" s="115">
        <f>IF(A_2024!$S$2&lt;&gt;0,A_2024!$S$2,0)</f>
        <v>0</v>
      </c>
      <c r="H5" s="763">
        <f>IF(A_2024!$T$2&lt;&gt;0,A_2024!$T$2,0)</f>
        <v>0</v>
      </c>
      <c r="I5" s="769">
        <f>SUM(B5:H5)</f>
        <v>0</v>
      </c>
      <c r="J5" s="116">
        <f>SUM(B5*6)+(C5*5)+(D5*4)+(E5*3)+(F5*2)+(G5*1)</f>
        <v>0</v>
      </c>
      <c r="K5" s="738">
        <f>IF(SUM(A_2024!$V$2,A_2024!$V$7)&lt;&gt;0,SUM(A_2024!$V$2,A_2024!$V$7),0)</f>
        <v>0</v>
      </c>
    </row>
    <row r="6" spans="1:12" ht="20.100000000000001" customHeight="1" x14ac:dyDescent="0.2">
      <c r="A6" s="60" t="str">
        <f>IF(A_2024!A4&lt;&gt;"",A_2024!A4,"")</f>
        <v>Finanzamt /Generali Deutschland</v>
      </c>
      <c r="B6" s="115">
        <f>IF(A_2024!$N$4&lt;&gt;0,A_2024!$N$4,0)</f>
        <v>0</v>
      </c>
      <c r="C6" s="115">
        <f>IF(A_2024!$O$4&lt;&gt;0,A_2024!$O$4,0)</f>
        <v>0</v>
      </c>
      <c r="D6" s="115">
        <f>IF(A_2024!$P$4&lt;&gt;0,A_2024!$P$4,0)</f>
        <v>0</v>
      </c>
      <c r="E6" s="115">
        <f>IF(A_2024!$Q$4&lt;&gt;0,A_2024!$Q$4,0)</f>
        <v>0</v>
      </c>
      <c r="F6" s="115">
        <f>IF(A_2024!$R$4&lt;&gt;0,A_2024!$R$4,0)</f>
        <v>0</v>
      </c>
      <c r="G6" s="115">
        <f>IF(A_2024!$S$4&lt;&gt;0,A_2024!$S$4,0)</f>
        <v>0</v>
      </c>
      <c r="H6" s="763">
        <f>IF(A_2024!$T$4&lt;&gt;0,A_2024!$T$4,0)</f>
        <v>0</v>
      </c>
      <c r="I6" s="765">
        <f>SUM(B6:H6)</f>
        <v>0</v>
      </c>
      <c r="J6" s="116">
        <f>SUM(B6*6)+(C6*5)+(D6*4)+(E6*3)+(F6*2)+(G6*1)</f>
        <v>0</v>
      </c>
      <c r="K6" s="738">
        <f>IF(A_2024!$V$4&lt;&gt;0,A_2024!$V$4,0)</f>
        <v>0</v>
      </c>
    </row>
    <row r="7" spans="1:12" ht="20.100000000000001" customHeight="1" x14ac:dyDescent="0.2">
      <c r="A7" s="60" t="str">
        <f>IF(A_2024!A1&lt;&gt;"",A_2024!A1,"")</f>
        <v>Boendgen - Baustoffe</v>
      </c>
      <c r="B7" s="115">
        <f>IF(A_2024!$N$1&lt;&gt;0,A_2024!$N$1,0)</f>
        <v>0</v>
      </c>
      <c r="C7" s="115">
        <f>IF(A_2024!$O$1&lt;&gt;0,A_2024!$O$1,0)</f>
        <v>0</v>
      </c>
      <c r="D7" s="115">
        <f>IF(A_2024!$P$1&lt;&gt;0,A_2024!$P$1,0)</f>
        <v>0</v>
      </c>
      <c r="E7" s="115">
        <f>IF(A_2024!$Q$1&lt;&gt;0,A_2024!$Q$1,0)</f>
        <v>0</v>
      </c>
      <c r="F7" s="115">
        <f>IF(A_2024!$R$1&lt;&gt;0,A_2024!$R$1,0)</f>
        <v>0</v>
      </c>
      <c r="G7" s="115">
        <f>IF(A_2024!$S$1&lt;&gt;0,A_2024!$S$1,0)</f>
        <v>0</v>
      </c>
      <c r="H7" s="763">
        <f>IF(A_2024!$T$1&lt;&gt;0,A_2024!$T$1,0)</f>
        <v>0</v>
      </c>
      <c r="I7" s="765">
        <f>SUM(B7:H7)</f>
        <v>0</v>
      </c>
      <c r="J7" s="116">
        <f>SUM(B7*6)+(C7*5)+(D7*4)+(E7*3)+(F7*2)+(G7*1)</f>
        <v>0</v>
      </c>
      <c r="K7" s="738">
        <f>IF(A_2024!$V$1&lt;&gt;0,A_2024!$V$1,0)</f>
        <v>0</v>
      </c>
    </row>
    <row r="8" spans="1:12" ht="20.100000000000001" customHeight="1" x14ac:dyDescent="0.2">
      <c r="A8" s="869" t="str">
        <f>IF(A_2024!A3&lt;&gt;"",A_2024!A3,"")</f>
        <v>Stadtverwaltung Aachen</v>
      </c>
      <c r="B8" s="870">
        <f>IF(A_2024!$N$3&lt;&gt;0,A_2024!$N$3,0)</f>
        <v>0</v>
      </c>
      <c r="C8" s="870">
        <f>IF(A_2024!$O$3&lt;&gt;0,A_2024!$O$3,0)</f>
        <v>0</v>
      </c>
      <c r="D8" s="870">
        <f>IF(A_2024!$P$3&lt;&gt;0,A_2024!$P$3,0)</f>
        <v>0</v>
      </c>
      <c r="E8" s="870">
        <f>IF(A_2024!$Q$3&lt;&gt;0,A_2024!$Q$3,0)</f>
        <v>0</v>
      </c>
      <c r="F8" s="870">
        <f>IF(A_2024!$R$3&lt;&gt;0,A_2024!$R$3,0)</f>
        <v>0</v>
      </c>
      <c r="G8" s="870">
        <f>IF(A_2024!$S$3&lt;&gt;0,A_2024!$S$3,0)</f>
        <v>0</v>
      </c>
      <c r="H8" s="871">
        <f>IF(A_2024!$T$3&lt;&gt;0,A_2024!$T$3,0)</f>
        <v>0</v>
      </c>
      <c r="I8" s="872">
        <f>SUM(B8:H8)</f>
        <v>0</v>
      </c>
      <c r="J8" s="873">
        <f>SUM(B8*6)+(C8*5)+(D8*4)+(E8*3)+(F8*2)+(G8*1)</f>
        <v>0</v>
      </c>
      <c r="K8" s="874">
        <f>IF(A_2024!$V$3&lt;&gt;0,A_2024!$V$3,0)</f>
        <v>0</v>
      </c>
    </row>
    <row r="9" spans="1:12" ht="20.100000000000001" customHeight="1" x14ac:dyDescent="0.2">
      <c r="A9" s="542"/>
      <c r="B9" s="542"/>
      <c r="C9" s="542"/>
      <c r="D9" s="542"/>
      <c r="E9" s="542"/>
      <c r="F9" s="542"/>
      <c r="G9" s="542"/>
      <c r="H9" s="542"/>
      <c r="I9" s="588"/>
      <c r="J9" s="588"/>
      <c r="K9" s="542"/>
    </row>
    <row r="10" spans="1:12" ht="20.100000000000001" customHeight="1" x14ac:dyDescent="0.2">
      <c r="A10" s="542"/>
      <c r="B10" s="542"/>
      <c r="C10" s="542"/>
      <c r="D10" s="542"/>
      <c r="E10" s="542"/>
      <c r="F10" s="542"/>
      <c r="G10" s="542"/>
      <c r="H10" s="542"/>
      <c r="I10" s="588"/>
      <c r="J10" s="588"/>
      <c r="K10" s="542"/>
    </row>
    <row r="11" spans="1:12" hidden="1" x14ac:dyDescent="0.2">
      <c r="A11" s="60" t="str">
        <f>IF(A_2024!A7&lt;&gt;"",A_2024!A7,"")</f>
        <v/>
      </c>
      <c r="B11" s="115">
        <f>IF(A_2024!$N$6&lt;&gt;0,A_2024!$N$6,0)</f>
        <v>0</v>
      </c>
      <c r="C11" s="115">
        <f>IF(A_2024!$O$6&lt;&gt;0,A_2024!$O$6,0)</f>
        <v>0</v>
      </c>
      <c r="D11" s="115">
        <f>IF(A_2024!$P$6&lt;&gt;0,A_2024!$P$6,0)</f>
        <v>0</v>
      </c>
      <c r="E11" s="115">
        <f>IF(A_2024!$Q$6&lt;&gt;0,A_2024!$Q$6,0)</f>
        <v>0</v>
      </c>
      <c r="F11" s="115">
        <f>IF(A_2024!$R$6&lt;&gt;0,A_2024!$R$6,0)</f>
        <v>0</v>
      </c>
      <c r="G11" s="115">
        <f>IF(A_2024!$S$6&lt;&gt;0,A_2024!$S$6,0)</f>
        <v>0</v>
      </c>
      <c r="H11" s="115">
        <f>IF(A_2024!$T$6&lt;&gt;0,A_2024!$T$6,0)</f>
        <v>0</v>
      </c>
      <c r="I11" s="115">
        <f t="shared" ref="I11:I12" si="0">SUM(B11:H11)</f>
        <v>0</v>
      </c>
      <c r="J11" s="116">
        <f t="shared" ref="J11:J12" si="1">SUM(B11*6)+(C11*5)+(D11*4)+(E11*3)+(F11*2)+(G11*1)</f>
        <v>0</v>
      </c>
    </row>
    <row r="12" spans="1:12" hidden="1" x14ac:dyDescent="0.2">
      <c r="A12" s="60" t="str">
        <f>IF(A_2024!A8&lt;&gt;"",A_2024!A8,"")</f>
        <v/>
      </c>
      <c r="B12" s="115">
        <f>IF(A_2024!$N$6&lt;&gt;0,A_2024!$N$6,0)</f>
        <v>0</v>
      </c>
      <c r="C12" s="115">
        <f>IF(A_2024!$O$6&lt;&gt;0,A_2024!$O$6,0)</f>
        <v>0</v>
      </c>
      <c r="D12" s="115">
        <f>IF(A_2024!$P$6&lt;&gt;0,A_2024!$P$6,0)</f>
        <v>0</v>
      </c>
      <c r="E12" s="115">
        <f>IF(A_2024!$Q$6&lt;&gt;0,A_2024!$Q$6,0)</f>
        <v>0</v>
      </c>
      <c r="F12" s="115">
        <f>IF(A_2024!$R$6&lt;&gt;0,A_2024!$R$6,0)</f>
        <v>0</v>
      </c>
      <c r="G12" s="115">
        <f>IF(A_2024!$S$6&lt;&gt;0,A_2024!$S$6,0)</f>
        <v>0</v>
      </c>
      <c r="H12" s="115">
        <f>IF(A_2024!$T$6&lt;&gt;0,A_2024!$T$6,0)</f>
        <v>0</v>
      </c>
      <c r="I12" s="115">
        <f t="shared" si="0"/>
        <v>0</v>
      </c>
      <c r="J12" s="116">
        <f t="shared" si="1"/>
        <v>0</v>
      </c>
    </row>
    <row r="14" spans="1:12" s="163" customFormat="1" ht="18" customHeight="1" x14ac:dyDescent="0.25">
      <c r="A14" s="1328" t="s">
        <v>580</v>
      </c>
      <c r="B14" s="1329"/>
      <c r="C14" s="1329"/>
      <c r="D14" s="1329"/>
      <c r="E14" s="1329"/>
      <c r="F14" s="1329"/>
      <c r="G14" s="1329"/>
      <c r="H14" s="1329"/>
      <c r="I14" s="1329"/>
      <c r="J14" s="1329"/>
      <c r="K14" s="1330"/>
      <c r="L14"/>
    </row>
    <row r="15" spans="1:12" x14ac:dyDescent="0.2">
      <c r="A15" s="1334" t="s">
        <v>209</v>
      </c>
      <c r="B15" s="758" t="s">
        <v>210</v>
      </c>
      <c r="C15" s="758" t="s">
        <v>211</v>
      </c>
      <c r="D15" s="758" t="s">
        <v>212</v>
      </c>
      <c r="E15" s="1335" t="s">
        <v>213</v>
      </c>
      <c r="F15" s="758" t="s">
        <v>214</v>
      </c>
      <c r="G15" s="758" t="s">
        <v>215</v>
      </c>
      <c r="H15" s="760" t="s">
        <v>216</v>
      </c>
      <c r="I15" s="1336" t="s">
        <v>217</v>
      </c>
      <c r="J15" s="1337" t="s">
        <v>139</v>
      </c>
      <c r="K15" s="1327" t="s">
        <v>138</v>
      </c>
    </row>
    <row r="16" spans="1:12" ht="12.75" customHeight="1" x14ac:dyDescent="0.2">
      <c r="A16" s="1334"/>
      <c r="B16" s="758" t="s">
        <v>218</v>
      </c>
      <c r="C16" s="758" t="s">
        <v>219</v>
      </c>
      <c r="D16" s="758" t="s">
        <v>220</v>
      </c>
      <c r="E16" s="1335"/>
      <c r="F16" s="758" t="s">
        <v>221</v>
      </c>
      <c r="G16" s="758" t="s">
        <v>222</v>
      </c>
      <c r="H16" s="760" t="s">
        <v>223</v>
      </c>
      <c r="I16" s="1336"/>
      <c r="J16" s="1337"/>
      <c r="K16" s="1327"/>
    </row>
    <row r="17" spans="1:11" ht="15" customHeight="1" x14ac:dyDescent="0.2">
      <c r="A17" s="747" t="s">
        <v>139</v>
      </c>
      <c r="B17" s="748" t="s">
        <v>224</v>
      </c>
      <c r="C17" s="748" t="s">
        <v>225</v>
      </c>
      <c r="D17" s="748" t="s">
        <v>226</v>
      </c>
      <c r="E17" s="748" t="s">
        <v>227</v>
      </c>
      <c r="F17" s="748" t="s">
        <v>228</v>
      </c>
      <c r="G17" s="748" t="s">
        <v>229</v>
      </c>
      <c r="H17" s="761" t="s">
        <v>230</v>
      </c>
      <c r="I17" s="1336"/>
      <c r="J17" s="1337"/>
      <c r="K17" s="1327"/>
    </row>
    <row r="18" spans="1:11" ht="20.100000000000001" customHeight="1" x14ac:dyDescent="0.2">
      <c r="A18" s="755" t="str">
        <f>IF(B_2024!$A$2&lt;&gt;"",B_2024!$A$2,"")</f>
        <v>STAWAG</v>
      </c>
      <c r="B18" s="756">
        <f>IF(B_2024!$N$2&lt;&gt;0,B_2024!$N$2,0)</f>
        <v>0</v>
      </c>
      <c r="C18" s="756">
        <f>IF(B_2024!$O$2&lt;&gt;0,B_2024!$O$2,0)</f>
        <v>0</v>
      </c>
      <c r="D18" s="756">
        <f>IF(B_2024!$P$2&lt;&gt;0,B_2024!$P$2,0)</f>
        <v>0</v>
      </c>
      <c r="E18" s="756">
        <f>IF(B_2024!$Q$2&lt;&gt;0,B_2024!$Q$2,0)</f>
        <v>0</v>
      </c>
      <c r="F18" s="756">
        <f>IF(B_2024!$R$2&lt;&gt;0,B_2024!$R$2,0)</f>
        <v>0</v>
      </c>
      <c r="G18" s="756">
        <f>IF(B_2024!$S$2&lt;&gt;0,B_2024!$S$2,0)</f>
        <v>0</v>
      </c>
      <c r="H18" s="762">
        <f>IF(B_2024!$T$2&lt;&gt;0,B_2024!$T$2,0)</f>
        <v>0</v>
      </c>
      <c r="I18" s="764">
        <f>SUM(B18:H18)</f>
        <v>0</v>
      </c>
      <c r="J18" s="757">
        <f>SUM(B18*6)+(C18*5)+(D18*4)+(E18*3)+(F18*2)+(G18*1)</f>
        <v>0</v>
      </c>
      <c r="K18" s="759">
        <f>IF(B_2024!$V$1&lt;&gt;0,B_2024!$V$1,0)</f>
        <v>0</v>
      </c>
    </row>
    <row r="19" spans="1:11" ht="20.100000000000001" customHeight="1" x14ac:dyDescent="0.2">
      <c r="A19" s="60" t="str">
        <f>IF(B_2024!$A$3&lt;&gt;"",B_2024!$A$3,"")</f>
        <v>TTC Justiz Aachen</v>
      </c>
      <c r="B19" s="115">
        <f>IF(B_2024!$N$3&lt;&gt;0,B_2024!$N$3,0)</f>
        <v>0</v>
      </c>
      <c r="C19" s="115">
        <f>IF(B_2024!$O$3&lt;&gt;0,B_2024!$O$3,0)</f>
        <v>0</v>
      </c>
      <c r="D19" s="115">
        <f>IF(B_2024!$P$3&lt;&gt;0,B_2024!$P$3,0)</f>
        <v>0</v>
      </c>
      <c r="E19" s="115">
        <f>IF(B_2024!$Q$3&lt;&gt;0,B_2024!$Q$3,0)</f>
        <v>0</v>
      </c>
      <c r="F19" s="115">
        <f>IF(B_2024!$R$3&lt;&gt;0,B_2024!$R$3,0)</f>
        <v>0</v>
      </c>
      <c r="G19" s="115">
        <f>IF(B_2024!$S$3&lt;&gt;0,B_2024!$S$3,0)</f>
        <v>0</v>
      </c>
      <c r="H19" s="763">
        <f>IF(B_2024!$T$3&lt;&gt;0,B_2024!$T$3,0)</f>
        <v>0</v>
      </c>
      <c r="I19" s="765">
        <f>SUM(B19:H19)</f>
        <v>0</v>
      </c>
      <c r="J19" s="536">
        <f>SUM(B19*6)+(C19*5)+(D19*4)+(E19*3)+(F19*2)+(G19*1)</f>
        <v>0</v>
      </c>
      <c r="K19" s="116">
        <f>IF(B_2024!$V$3&lt;&gt;0,B_2024!$V$3,0)</f>
        <v>0</v>
      </c>
    </row>
    <row r="20" spans="1:11" ht="20.100000000000001" customHeight="1" x14ac:dyDescent="0.2">
      <c r="A20" s="60" t="str">
        <f>IF(B_2024!$A$4&lt;&gt;"",B_2024!$A$4,"")</f>
        <v>Universitätsklinikum RWTH Aachen</v>
      </c>
      <c r="B20" s="115">
        <f>IF(B_2024!$N$4&lt;&gt;0,B_2024!N4,0)</f>
        <v>0</v>
      </c>
      <c r="C20" s="115">
        <f>IF(B_2024!$O$4&lt;&gt;0,B_2024!$O$4,0)</f>
        <v>0</v>
      </c>
      <c r="D20" s="115">
        <f>IF(B_2024!$P$4&lt;&gt;0,B_2024!$P$4,0)</f>
        <v>0</v>
      </c>
      <c r="E20" s="115">
        <f>IF(B_2024!$Q$4&lt;&gt;0,B_2024!$Q$4,0)</f>
        <v>0</v>
      </c>
      <c r="F20" s="115">
        <f>IF(B_2024!$R$4&lt;&gt;0,B_2024!$R$4,0)</f>
        <v>0</v>
      </c>
      <c r="G20" s="115">
        <f>IF(B_2024!$S$4&lt;&gt;0,B_2024!$S$4,0)</f>
        <v>0</v>
      </c>
      <c r="H20" s="763">
        <f>IF(B_2024!$T$4&lt;&gt;0,B_2024!$T$4,0)</f>
        <v>0</v>
      </c>
      <c r="I20" s="765">
        <f>SUM(B20:H20)</f>
        <v>0</v>
      </c>
      <c r="J20" s="536">
        <f>SUM(B20*6)+(C20*5)+(D20*4)+(E20*3)+(F20*2)+(G20*1)</f>
        <v>0</v>
      </c>
      <c r="K20" s="116">
        <f>IF(B_2024!$V$4&lt;&gt;0,B_2024!V4,0)</f>
        <v>0</v>
      </c>
    </row>
    <row r="21" spans="1:11" ht="20.100000000000001" customHeight="1" x14ac:dyDescent="0.2">
      <c r="A21" s="60" t="str">
        <f>IF(B_2024!$A$1&lt;&gt;"",B_2024!$A$1,"")</f>
        <v>AMG / Allianz</v>
      </c>
      <c r="B21" s="115">
        <f>IF(B_2024!$N$1&lt;&gt;0,B_2024!$N$1,0)</f>
        <v>0</v>
      </c>
      <c r="C21" s="115">
        <f>IF(B_2024!$O$1&lt;&gt;0,B_2024!$O$1,0)</f>
        <v>0</v>
      </c>
      <c r="D21" s="115">
        <f>IF(B_2024!$P$1&lt;&gt;0,B_2024!$P$1,0)</f>
        <v>0</v>
      </c>
      <c r="E21" s="115">
        <f>IF(B_2024!$Q$1&lt;&gt;0,B_2024!$Q$1,0)</f>
        <v>0</v>
      </c>
      <c r="F21" s="115">
        <f>IF(B_2024!$R$1&lt;&gt;0,B_2024!$R$1,0)</f>
        <v>0</v>
      </c>
      <c r="G21" s="115">
        <f>IF(B_2024!$S$1&lt;&gt;0,B_2024!$S$1,0)</f>
        <v>0</v>
      </c>
      <c r="H21" s="763">
        <f>IF(B_2024!$T$1&lt;&gt;0,B_2024!$T$1,0)</f>
        <v>0</v>
      </c>
      <c r="I21" s="765">
        <f>SUM(B21:H21)</f>
        <v>0</v>
      </c>
      <c r="J21" s="536">
        <f>SUM(B21*6)+(C21*5)+(D21*4)+(E21*3)+(F21*2)+(G21*1)</f>
        <v>0</v>
      </c>
      <c r="K21" s="116">
        <f>IF(B_2024!$V$6&lt;&gt;0,B_2024!$V$6,0)</f>
        <v>0</v>
      </c>
    </row>
    <row r="22" spans="1:11" ht="20.100000000000001" customHeight="1" x14ac:dyDescent="0.2">
      <c r="A22" s="542"/>
      <c r="B22" s="542"/>
      <c r="C22" s="542"/>
      <c r="D22" s="542"/>
      <c r="E22" s="542"/>
      <c r="F22" s="542"/>
      <c r="G22" s="542"/>
      <c r="H22" s="542"/>
      <c r="I22" s="588"/>
      <c r="J22" s="588"/>
      <c r="K22" s="542"/>
    </row>
    <row r="23" spans="1:11" ht="20.100000000000001" customHeight="1" x14ac:dyDescent="0.2">
      <c r="A23" s="542"/>
      <c r="B23" s="542"/>
      <c r="C23" s="542"/>
      <c r="D23" s="542"/>
      <c r="E23" s="542"/>
      <c r="F23" s="542"/>
      <c r="G23" s="542"/>
      <c r="H23" s="542"/>
      <c r="I23" s="588"/>
      <c r="J23" s="588"/>
      <c r="K23" s="542"/>
    </row>
  </sheetData>
  <sortState xmlns:xlrd2="http://schemas.microsoft.com/office/spreadsheetml/2017/richdata2" ref="A18:K21">
    <sortCondition descending="1" ref="J18:J21"/>
  </sortState>
  <mergeCells count="12">
    <mergeCell ref="A1:K1"/>
    <mergeCell ref="K15:K17"/>
    <mergeCell ref="A14:K14"/>
    <mergeCell ref="K2:K4"/>
    <mergeCell ref="A15:A16"/>
    <mergeCell ref="E15:E16"/>
    <mergeCell ref="I15:I17"/>
    <mergeCell ref="J15:J17"/>
    <mergeCell ref="A2:A3"/>
    <mergeCell ref="E2:E3"/>
    <mergeCell ref="I2:I4"/>
    <mergeCell ref="J2:J4"/>
  </mergeCells>
  <pageMargins left="0.70866141732283472" right="0.31496062992125984" top="0.78740157480314965" bottom="0.78740157480314965" header="0.31496062992125984" footer="0.31496062992125984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626" r:id="rId4" name="Button 2">
              <controlPr defaultSize="0" print="0" autoFill="0" autoPict="0" macro="[0]!TabB">
                <anchor moveWithCells="1">
                  <from>
                    <xdr:col>12</xdr:col>
                    <xdr:colOff>28575</xdr:colOff>
                    <xdr:row>16</xdr:row>
                    <xdr:rowOff>123825</xdr:rowOff>
                  </from>
                  <to>
                    <xdr:col>13</xdr:col>
                    <xdr:colOff>219075</xdr:colOff>
                    <xdr:row>17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7" r:id="rId5" name="Button 3">
              <controlPr defaultSize="0" print="0" autoFill="0" autoPict="0" macro="[0]!TabA">
                <anchor moveWithCells="1">
                  <from>
                    <xdr:col>12</xdr:col>
                    <xdr:colOff>19050</xdr:colOff>
                    <xdr:row>5</xdr:row>
                    <xdr:rowOff>47625</xdr:rowOff>
                  </from>
                  <to>
                    <xdr:col>13</xdr:col>
                    <xdr:colOff>114300</xdr:colOff>
                    <xdr:row>6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EF320-91D9-4EE5-B244-4DD69004C55C}">
  <sheetPr codeName="Tabelle5"/>
  <dimension ref="A1:AS242"/>
  <sheetViews>
    <sheetView workbookViewId="0">
      <selection activeCell="C133" sqref="C133"/>
    </sheetView>
  </sheetViews>
  <sheetFormatPr baseColWidth="10" defaultColWidth="13.33203125" defaultRowHeight="12.75" x14ac:dyDescent="0.2"/>
  <cols>
    <col min="1" max="1" width="13.33203125" style="264"/>
    <col min="2" max="2" width="3.6640625" style="265" customWidth="1"/>
    <col min="3" max="3" width="14.83203125" style="265" bestFit="1" customWidth="1"/>
    <col min="4" max="4" width="6.6640625" style="267" customWidth="1"/>
    <col min="5" max="5" width="3.1640625" style="267" customWidth="1"/>
    <col min="6" max="7" width="6.6640625" style="267" customWidth="1"/>
    <col min="8" max="8" width="3.1640625" style="267" customWidth="1"/>
    <col min="9" max="10" width="6.6640625" style="267" customWidth="1"/>
    <col min="11" max="11" width="3.1640625" style="267" customWidth="1"/>
    <col min="12" max="13" width="6.6640625" style="267" customWidth="1"/>
    <col min="14" max="14" width="3.1640625" style="267" customWidth="1"/>
    <col min="15" max="16" width="6.6640625" style="267" customWidth="1"/>
    <col min="17" max="17" width="3.1640625" style="267" customWidth="1"/>
    <col min="18" max="19" width="6.6640625" style="267" customWidth="1"/>
    <col min="20" max="20" width="3.1640625" style="267" customWidth="1"/>
    <col min="21" max="22" width="6.6640625" style="267" customWidth="1"/>
    <col min="23" max="23" width="3.1640625" style="267" customWidth="1"/>
    <col min="24" max="25" width="6.6640625" style="267" customWidth="1"/>
    <col min="26" max="26" width="3.1640625" style="267" customWidth="1"/>
    <col min="27" max="28" width="6.6640625" style="267" customWidth="1"/>
    <col min="29" max="29" width="3.1640625" style="267" customWidth="1"/>
    <col min="30" max="31" width="6.6640625" style="267" customWidth="1"/>
    <col min="32" max="32" width="3.1640625" style="267" customWidth="1"/>
    <col min="33" max="33" width="6.6640625" style="267" customWidth="1"/>
    <col min="34" max="34" width="6.6640625" style="267" hidden="1" customWidth="1"/>
    <col min="35" max="35" width="3.1640625" style="267" hidden="1" customWidth="1"/>
    <col min="36" max="37" width="6.6640625" style="267" hidden="1" customWidth="1"/>
    <col min="38" max="38" width="3.1640625" style="267" hidden="1" customWidth="1"/>
    <col min="39" max="39" width="6.6640625" style="267" hidden="1" customWidth="1"/>
    <col min="40" max="41" width="13.33203125" style="266"/>
    <col min="42" max="43" width="13.33203125" style="266" customWidth="1"/>
    <col min="44" max="16384" width="13.33203125" style="265"/>
  </cols>
  <sheetData>
    <row r="1" spans="1:44" ht="19.5" thickTop="1" x14ac:dyDescent="0.3">
      <c r="A1" s="1355" t="str">
        <f>IF(Teilnehmer!$K$5="A1",Teilnehmer!$A$5,IF(Teilnehmer!$K$6="A1",Teilnehmer!$A$6,IF(Teilnehmer!$K$7="A1",Teilnehmer!$A$7,IF(Teilnehmer!$K$8="A1",Teilnehmer!$A$8,IF(Teilnehmer!$K$9="A1",Teilnehmer!$A$9,IF(Teilnehmer!$K$10="A1",Teilnehmer!$A$10,IF(Teilnehmer!$K$11="A1",Teilnehmer!$A$11,IF(Teilnehmer!$K$12="A1",Teilnehmer!$A$12,IF(Teilnehmer!$K$13="A1",Teilnehmer!#REF!,IF(Teilnehmer!#REF!="A1",""))))))))))</f>
        <v>Boendgen - Baustoffe</v>
      </c>
      <c r="B1" s="1356"/>
      <c r="C1" s="1356"/>
      <c r="D1" s="1356"/>
      <c r="E1" s="1356"/>
      <c r="F1" s="1356"/>
      <c r="G1" s="1356"/>
      <c r="H1" s="1356"/>
      <c r="I1" s="1356"/>
      <c r="J1" s="1356"/>
      <c r="K1" s="1356"/>
      <c r="L1" s="1356"/>
      <c r="M1" s="1356"/>
      <c r="N1" s="1356"/>
      <c r="O1" s="1356"/>
      <c r="P1" s="1356"/>
      <c r="Q1" s="1356"/>
      <c r="R1" s="1356"/>
      <c r="S1" s="1356"/>
      <c r="T1" s="1356"/>
      <c r="U1" s="1356"/>
      <c r="V1" s="1356"/>
      <c r="W1" s="1356"/>
      <c r="X1" s="1356"/>
      <c r="Y1" s="1356"/>
      <c r="Z1" s="1356"/>
      <c r="AA1" s="1356"/>
      <c r="AB1" s="1356"/>
      <c r="AC1" s="1356"/>
      <c r="AD1" s="1356"/>
      <c r="AE1" s="1356"/>
      <c r="AF1" s="1356"/>
      <c r="AG1" s="1356"/>
      <c r="AH1" s="1356"/>
      <c r="AI1" s="1356"/>
      <c r="AJ1" s="1356"/>
      <c r="AK1" s="1356"/>
      <c r="AL1" s="1356"/>
      <c r="AM1" s="1356"/>
      <c r="AN1" s="1356"/>
      <c r="AO1" s="1357"/>
      <c r="AP1" s="268"/>
      <c r="AQ1" s="268"/>
    </row>
    <row r="2" spans="1:44" ht="18" customHeight="1" x14ac:dyDescent="0.2">
      <c r="A2" s="269"/>
      <c r="D2" s="1361" t="str">
        <f>IF(A_2024!$E$17=$A$1,A_2024!$G$17,IF(A_2024!$G$17=$A$1,A_2024!$E$17,IF(A_2024!$E$18=$A$1,A_2024!$G$18,IF(A_2024!$G$18=$A$1,A_2024!$E$18,""))))</f>
        <v>Finanzamt /Generali Deutschland</v>
      </c>
      <c r="E2" s="1362"/>
      <c r="F2" s="1362"/>
      <c r="G2" s="1362"/>
      <c r="H2" s="1362"/>
      <c r="I2" s="1363"/>
      <c r="J2" s="1361" t="str">
        <f>IF(A_2024!$E$22=$A$1,A_2024!$G$22,IF(A_2024!$G$22=$A$1,A_2024!$E$22,IF(A_2024!$E$23=$A$1,A_2024!$G$23,IF(A_2024!$G$23=$A$1,A_2024!$E$23,""))))</f>
        <v>BSG Aktiv</v>
      </c>
      <c r="K2" s="1362"/>
      <c r="L2" s="1362"/>
      <c r="M2" s="1362"/>
      <c r="N2" s="1362"/>
      <c r="O2" s="1363"/>
      <c r="P2" s="1361" t="str">
        <f>IF(A_2024!$E$26=$A$1,A_2024!$G$26,IF(A_2024!$G$26=$A$1,A_2024!$E$26,IF(A_2024!$E$27=$A$1,A_2024!$G$27,IF(A_2024!$G$27=$A$1,A_2024!$E$27,""))))</f>
        <v>Stadtverwaltung Aachen</v>
      </c>
      <c r="Q2" s="1362"/>
      <c r="R2" s="1362"/>
      <c r="S2" s="1362"/>
      <c r="T2" s="1362"/>
      <c r="U2" s="1363"/>
      <c r="V2" s="1361"/>
      <c r="W2" s="1362"/>
      <c r="X2" s="1362"/>
      <c r="Y2" s="1362"/>
      <c r="Z2" s="1362"/>
      <c r="AA2" s="1363"/>
      <c r="AB2" s="1361"/>
      <c r="AC2" s="1362"/>
      <c r="AD2" s="1362"/>
      <c r="AE2" s="1362"/>
      <c r="AF2" s="1362"/>
      <c r="AG2" s="1362"/>
      <c r="AH2" s="1361"/>
      <c r="AI2" s="1362"/>
      <c r="AJ2" s="1362"/>
      <c r="AK2" s="1362"/>
      <c r="AL2" s="1362"/>
      <c r="AM2" s="1363"/>
      <c r="AN2" s="1371"/>
      <c r="AO2" s="1372"/>
    </row>
    <row r="3" spans="1:44" ht="18.75" x14ac:dyDescent="0.3">
      <c r="A3" s="270"/>
      <c r="B3" s="271"/>
      <c r="C3" s="272"/>
      <c r="D3" s="740">
        <f>SUM(D5:D20,D22:D40)</f>
        <v>0</v>
      </c>
      <c r="E3" s="741" t="s">
        <v>140</v>
      </c>
      <c r="F3" s="742">
        <f>SUM(F5:F20,F22:F40)</f>
        <v>0</v>
      </c>
      <c r="G3" s="274"/>
      <c r="H3" s="275" t="s">
        <v>140</v>
      </c>
      <c r="I3" s="276"/>
      <c r="J3" s="740">
        <f>SUM(J5:J20,J22:J40)</f>
        <v>0</v>
      </c>
      <c r="K3" s="741" t="s">
        <v>140</v>
      </c>
      <c r="L3" s="742">
        <f>SUM(L5:L20,L22:L40)</f>
        <v>0</v>
      </c>
      <c r="M3" s="735">
        <f>SUM(M5:M20,M22:M40)</f>
        <v>0</v>
      </c>
      <c r="N3" s="736" t="s">
        <v>140</v>
      </c>
      <c r="O3" s="737">
        <f>SUM(O5:O20,O22:O40)</f>
        <v>0</v>
      </c>
      <c r="P3" s="735">
        <f>SUM(P5:P20,P22:P40)</f>
        <v>0</v>
      </c>
      <c r="Q3" s="736" t="s">
        <v>140</v>
      </c>
      <c r="R3" s="737">
        <f>SUM(R5:R20,R22:R40)</f>
        <v>0</v>
      </c>
      <c r="S3" s="274"/>
      <c r="T3" s="275" t="s">
        <v>140</v>
      </c>
      <c r="U3" s="276"/>
      <c r="V3" s="277"/>
      <c r="W3" s="275" t="s">
        <v>140</v>
      </c>
      <c r="X3" s="278"/>
      <c r="Y3" s="274"/>
      <c r="Z3" s="275" t="s">
        <v>140</v>
      </c>
      <c r="AA3" s="276"/>
      <c r="AB3" s="277"/>
      <c r="AC3" s="275" t="s">
        <v>140</v>
      </c>
      <c r="AD3" s="278"/>
      <c r="AE3" s="274"/>
      <c r="AF3" s="275" t="s">
        <v>140</v>
      </c>
      <c r="AG3" s="276"/>
      <c r="AH3" s="277"/>
      <c r="AI3" s="275" t="s">
        <v>140</v>
      </c>
      <c r="AJ3" s="278"/>
      <c r="AK3" s="274"/>
      <c r="AL3" s="275" t="s">
        <v>140</v>
      </c>
      <c r="AM3" s="276"/>
      <c r="AN3" s="1371"/>
      <c r="AO3" s="1372"/>
    </row>
    <row r="4" spans="1:44" ht="15.75" thickBot="1" x14ac:dyDescent="0.3">
      <c r="A4" s="1394" t="s">
        <v>446</v>
      </c>
      <c r="B4" s="1395"/>
      <c r="C4" s="1396"/>
      <c r="D4" s="1392" t="s">
        <v>447</v>
      </c>
      <c r="E4" s="1381"/>
      <c r="F4" s="1381"/>
      <c r="G4" s="1384" t="s">
        <v>448</v>
      </c>
      <c r="H4" s="1384"/>
      <c r="I4" s="1385"/>
      <c r="J4" s="1392" t="s">
        <v>447</v>
      </c>
      <c r="K4" s="1381"/>
      <c r="L4" s="1381"/>
      <c r="M4" s="1408" t="s">
        <v>448</v>
      </c>
      <c r="N4" s="1399"/>
      <c r="O4" s="1399"/>
      <c r="P4" s="1398" t="s">
        <v>447</v>
      </c>
      <c r="Q4" s="1399"/>
      <c r="R4" s="1399"/>
      <c r="S4" s="1387" t="s">
        <v>448</v>
      </c>
      <c r="T4" s="1387"/>
      <c r="U4" s="1393"/>
      <c r="V4" s="1386" t="s">
        <v>447</v>
      </c>
      <c r="W4" s="1387"/>
      <c r="X4" s="1387"/>
      <c r="Y4" s="1387" t="s">
        <v>448</v>
      </c>
      <c r="Z4" s="1387"/>
      <c r="AA4" s="1393"/>
      <c r="AB4" s="1386" t="s">
        <v>447</v>
      </c>
      <c r="AC4" s="1387"/>
      <c r="AD4" s="1387"/>
      <c r="AE4" s="1387" t="s">
        <v>448</v>
      </c>
      <c r="AF4" s="1387"/>
      <c r="AG4" s="1393"/>
      <c r="AH4" s="1386" t="s">
        <v>447</v>
      </c>
      <c r="AI4" s="1387"/>
      <c r="AJ4" s="1387"/>
      <c r="AK4" s="1387" t="s">
        <v>448</v>
      </c>
      <c r="AL4" s="1387"/>
      <c r="AM4" s="1393"/>
      <c r="AN4" s="279" t="s">
        <v>449</v>
      </c>
      <c r="AO4" s="280" t="s">
        <v>450</v>
      </c>
      <c r="AP4" s="281"/>
      <c r="AQ4" s="281"/>
    </row>
    <row r="5" spans="1:44" ht="15" customHeight="1" x14ac:dyDescent="0.2">
      <c r="A5" s="908" t="s">
        <v>42</v>
      </c>
      <c r="B5" s="792"/>
      <c r="C5" s="909" t="s">
        <v>43</v>
      </c>
      <c r="D5" s="789"/>
      <c r="E5" s="790" t="s">
        <v>140</v>
      </c>
      <c r="F5" s="284"/>
      <c r="G5" s="285"/>
      <c r="H5" s="790" t="s">
        <v>140</v>
      </c>
      <c r="I5" s="791"/>
      <c r="J5" s="789"/>
      <c r="K5" s="790" t="s">
        <v>140</v>
      </c>
      <c r="L5" s="284"/>
      <c r="M5" s="789"/>
      <c r="N5" s="790" t="s">
        <v>140</v>
      </c>
      <c r="O5" s="284"/>
      <c r="P5" s="789"/>
      <c r="Q5" s="790" t="s">
        <v>140</v>
      </c>
      <c r="R5" s="284"/>
      <c r="S5" s="285"/>
      <c r="T5" s="790" t="s">
        <v>140</v>
      </c>
      <c r="U5" s="791"/>
      <c r="V5" s="789"/>
      <c r="W5" s="790" t="s">
        <v>140</v>
      </c>
      <c r="X5" s="284"/>
      <c r="Y5" s="285"/>
      <c r="Z5" s="790" t="s">
        <v>140</v>
      </c>
      <c r="AA5" s="791"/>
      <c r="AB5" s="789"/>
      <c r="AC5" s="790" t="s">
        <v>140</v>
      </c>
      <c r="AD5" s="284"/>
      <c r="AE5" s="285"/>
      <c r="AF5" s="790" t="s">
        <v>140</v>
      </c>
      <c r="AG5" s="791"/>
      <c r="AH5" s="789"/>
      <c r="AI5" s="790" t="s">
        <v>140</v>
      </c>
      <c r="AJ5" s="284"/>
      <c r="AK5" s="285"/>
      <c r="AL5" s="790" t="s">
        <v>140</v>
      </c>
      <c r="AM5" s="791"/>
      <c r="AN5" s="287" t="str">
        <f t="shared" ref="AN5:AN13" si="0">IF(AP5&gt;0,AP5,IF(AQ5&gt;0,AP5,""))</f>
        <v/>
      </c>
      <c r="AO5" s="288" t="str">
        <f t="shared" ref="AO5:AO13" si="1">IF(AP5&gt;0,AQ5,IF(AQ5&gt;0,AQ5,""))</f>
        <v/>
      </c>
      <c r="AP5" s="265">
        <f t="shared" ref="AP5:AP10" si="2">SUM(D5,G5,J5,M5,P5,S5,V5,Y5,AB5,AE5,AH5,AK5)</f>
        <v>0</v>
      </c>
      <c r="AQ5" s="266">
        <f t="shared" ref="AQ5:AQ10" si="3">SUM(F5,I5,L5,O5,R5,U5,X5,AA5,AD5,AG5,AJ5,AM5)</f>
        <v>0</v>
      </c>
    </row>
    <row r="6" spans="1:44" ht="12.75" customHeight="1" x14ac:dyDescent="0.2">
      <c r="A6" s="881" t="s">
        <v>41</v>
      </c>
      <c r="B6" s="882"/>
      <c r="C6" s="883" t="s">
        <v>99</v>
      </c>
      <c r="D6" s="289"/>
      <c r="E6" s="290" t="s">
        <v>140</v>
      </c>
      <c r="F6" s="291"/>
      <c r="G6" s="292"/>
      <c r="H6" s="290" t="s">
        <v>140</v>
      </c>
      <c r="I6" s="293"/>
      <c r="J6" s="289"/>
      <c r="K6" s="290" t="s">
        <v>140</v>
      </c>
      <c r="L6" s="291"/>
      <c r="M6" s="289"/>
      <c r="N6" s="290" t="s">
        <v>140</v>
      </c>
      <c r="O6" s="291"/>
      <c r="P6" s="289"/>
      <c r="Q6" s="290" t="s">
        <v>140</v>
      </c>
      <c r="R6" s="291"/>
      <c r="S6" s="292"/>
      <c r="T6" s="290" t="s">
        <v>140</v>
      </c>
      <c r="U6" s="293"/>
      <c r="V6" s="289"/>
      <c r="W6" s="290" t="s">
        <v>140</v>
      </c>
      <c r="X6" s="291"/>
      <c r="Y6" s="292"/>
      <c r="Z6" s="290" t="s">
        <v>140</v>
      </c>
      <c r="AA6" s="293"/>
      <c r="AB6" s="289"/>
      <c r="AC6" s="290" t="s">
        <v>140</v>
      </c>
      <c r="AD6" s="291"/>
      <c r="AE6" s="292"/>
      <c r="AF6" s="290" t="s">
        <v>140</v>
      </c>
      <c r="AG6" s="293"/>
      <c r="AH6" s="289"/>
      <c r="AI6" s="290" t="s">
        <v>140</v>
      </c>
      <c r="AJ6" s="291"/>
      <c r="AK6" s="292"/>
      <c r="AL6" s="290" t="s">
        <v>140</v>
      </c>
      <c r="AM6" s="293"/>
      <c r="AN6" s="287" t="str">
        <f t="shared" si="0"/>
        <v/>
      </c>
      <c r="AO6" s="288" t="str">
        <f t="shared" si="1"/>
        <v/>
      </c>
      <c r="AP6" s="265">
        <f t="shared" si="2"/>
        <v>0</v>
      </c>
      <c r="AQ6" s="266">
        <f t="shared" si="3"/>
        <v>0</v>
      </c>
    </row>
    <row r="7" spans="1:44" ht="15" customHeight="1" x14ac:dyDescent="0.2">
      <c r="A7" s="881" t="s">
        <v>31</v>
      </c>
      <c r="B7" s="882"/>
      <c r="C7" s="883" t="s">
        <v>573</v>
      </c>
      <c r="D7" s="289"/>
      <c r="E7" s="290" t="s">
        <v>140</v>
      </c>
      <c r="F7" s="291"/>
      <c r="G7" s="292"/>
      <c r="H7" s="290" t="s">
        <v>140</v>
      </c>
      <c r="I7" s="293"/>
      <c r="J7" s="289"/>
      <c r="K7" s="290" t="s">
        <v>140</v>
      </c>
      <c r="L7" s="291"/>
      <c r="M7" s="289"/>
      <c r="N7" s="290" t="s">
        <v>140</v>
      </c>
      <c r="O7" s="291"/>
      <c r="P7" s="289"/>
      <c r="Q7" s="290" t="s">
        <v>140</v>
      </c>
      <c r="R7" s="291"/>
      <c r="S7" s="292"/>
      <c r="T7" s="290" t="s">
        <v>140</v>
      </c>
      <c r="U7" s="293"/>
      <c r="V7" s="289"/>
      <c r="W7" s="290" t="s">
        <v>140</v>
      </c>
      <c r="X7" s="291"/>
      <c r="Y7" s="292"/>
      <c r="Z7" s="290" t="s">
        <v>140</v>
      </c>
      <c r="AA7" s="293"/>
      <c r="AB7" s="289"/>
      <c r="AC7" s="290" t="s">
        <v>140</v>
      </c>
      <c r="AD7" s="291"/>
      <c r="AE7" s="292"/>
      <c r="AF7" s="290" t="s">
        <v>140</v>
      </c>
      <c r="AG7" s="293"/>
      <c r="AH7" s="289"/>
      <c r="AI7" s="290" t="s">
        <v>140</v>
      </c>
      <c r="AJ7" s="291"/>
      <c r="AK7" s="292"/>
      <c r="AL7" s="290" t="s">
        <v>140</v>
      </c>
      <c r="AM7" s="293"/>
      <c r="AN7" s="287" t="str">
        <f t="shared" si="0"/>
        <v/>
      </c>
      <c r="AO7" s="288" t="str">
        <f t="shared" si="1"/>
        <v/>
      </c>
      <c r="AP7" s="265">
        <f t="shared" si="2"/>
        <v>0</v>
      </c>
      <c r="AQ7" s="266">
        <f t="shared" si="3"/>
        <v>0</v>
      </c>
    </row>
    <row r="8" spans="1:44" ht="15" customHeight="1" x14ac:dyDescent="0.2">
      <c r="A8" s="881" t="s">
        <v>416</v>
      </c>
      <c r="B8" s="882"/>
      <c r="C8" s="883" t="s">
        <v>417</v>
      </c>
      <c r="D8" s="289"/>
      <c r="E8" s="290" t="s">
        <v>140</v>
      </c>
      <c r="F8" s="291"/>
      <c r="G8" s="292"/>
      <c r="H8" s="290" t="s">
        <v>140</v>
      </c>
      <c r="I8" s="293"/>
      <c r="J8" s="289"/>
      <c r="K8" s="290" t="s">
        <v>140</v>
      </c>
      <c r="L8" s="291"/>
      <c r="M8" s="289"/>
      <c r="N8" s="290" t="s">
        <v>140</v>
      </c>
      <c r="O8" s="291"/>
      <c r="P8" s="289"/>
      <c r="Q8" s="290" t="s">
        <v>140</v>
      </c>
      <c r="R8" s="291"/>
      <c r="S8" s="292"/>
      <c r="T8" s="290" t="s">
        <v>140</v>
      </c>
      <c r="U8" s="293"/>
      <c r="V8" s="289"/>
      <c r="W8" s="290" t="s">
        <v>140</v>
      </c>
      <c r="X8" s="291"/>
      <c r="Y8" s="292"/>
      <c r="Z8" s="290" t="s">
        <v>140</v>
      </c>
      <c r="AA8" s="293"/>
      <c r="AB8" s="289"/>
      <c r="AC8" s="290" t="s">
        <v>140</v>
      </c>
      <c r="AD8" s="291"/>
      <c r="AE8" s="292"/>
      <c r="AF8" s="290" t="s">
        <v>140</v>
      </c>
      <c r="AG8" s="293"/>
      <c r="AH8" s="289"/>
      <c r="AI8" s="290" t="s">
        <v>140</v>
      </c>
      <c r="AJ8" s="291"/>
      <c r="AK8" s="292"/>
      <c r="AL8" s="290" t="s">
        <v>140</v>
      </c>
      <c r="AM8" s="293"/>
      <c r="AN8" s="287" t="str">
        <f t="shared" si="0"/>
        <v/>
      </c>
      <c r="AO8" s="288" t="str">
        <f t="shared" si="1"/>
        <v/>
      </c>
      <c r="AP8" s="265">
        <f t="shared" si="2"/>
        <v>0</v>
      </c>
      <c r="AQ8" s="266">
        <f t="shared" si="3"/>
        <v>0</v>
      </c>
    </row>
    <row r="9" spans="1:44" ht="15" customHeight="1" x14ac:dyDescent="0.2">
      <c r="A9" s="881" t="s">
        <v>24</v>
      </c>
      <c r="B9" s="730"/>
      <c r="C9" s="883" t="s">
        <v>44</v>
      </c>
      <c r="D9" s="289"/>
      <c r="E9" s="290" t="s">
        <v>140</v>
      </c>
      <c r="F9" s="291"/>
      <c r="G9" s="292"/>
      <c r="H9" s="290" t="s">
        <v>140</v>
      </c>
      <c r="I9" s="293"/>
      <c r="J9" s="289"/>
      <c r="K9" s="290" t="s">
        <v>140</v>
      </c>
      <c r="L9" s="291"/>
      <c r="M9" s="289"/>
      <c r="N9" s="290" t="s">
        <v>140</v>
      </c>
      <c r="O9" s="291"/>
      <c r="P9" s="289"/>
      <c r="Q9" s="290" t="s">
        <v>140</v>
      </c>
      <c r="R9" s="291"/>
      <c r="S9" s="292"/>
      <c r="T9" s="290" t="s">
        <v>140</v>
      </c>
      <c r="U9" s="293"/>
      <c r="V9" s="289"/>
      <c r="W9" s="290" t="s">
        <v>140</v>
      </c>
      <c r="X9" s="291"/>
      <c r="Y9" s="292"/>
      <c r="Z9" s="290" t="s">
        <v>140</v>
      </c>
      <c r="AA9" s="293"/>
      <c r="AB9" s="289"/>
      <c r="AC9" s="290" t="s">
        <v>140</v>
      </c>
      <c r="AD9" s="291"/>
      <c r="AE9" s="292"/>
      <c r="AF9" s="290" t="s">
        <v>140</v>
      </c>
      <c r="AG9" s="293"/>
      <c r="AH9" s="289"/>
      <c r="AI9" s="290" t="s">
        <v>140</v>
      </c>
      <c r="AJ9" s="291"/>
      <c r="AK9" s="292"/>
      <c r="AL9" s="290" t="s">
        <v>140</v>
      </c>
      <c r="AM9" s="293"/>
      <c r="AN9" s="287" t="str">
        <f t="shared" si="0"/>
        <v/>
      </c>
      <c r="AO9" s="288" t="str">
        <f t="shared" si="1"/>
        <v/>
      </c>
      <c r="AP9" s="265">
        <f t="shared" si="2"/>
        <v>0</v>
      </c>
      <c r="AQ9" s="266">
        <f t="shared" si="3"/>
        <v>0</v>
      </c>
    </row>
    <row r="10" spans="1:44" ht="12.75" customHeight="1" x14ac:dyDescent="0.2">
      <c r="A10" s="881" t="s">
        <v>415</v>
      </c>
      <c r="B10" s="882"/>
      <c r="C10" s="883" t="s">
        <v>44</v>
      </c>
      <c r="D10" s="289"/>
      <c r="E10" s="290" t="s">
        <v>140</v>
      </c>
      <c r="F10" s="291"/>
      <c r="G10" s="292"/>
      <c r="H10" s="290" t="s">
        <v>140</v>
      </c>
      <c r="I10" s="293"/>
      <c r="J10" s="289"/>
      <c r="K10" s="290" t="s">
        <v>140</v>
      </c>
      <c r="L10" s="291"/>
      <c r="M10" s="289"/>
      <c r="N10" s="290" t="s">
        <v>140</v>
      </c>
      <c r="O10" s="291"/>
      <c r="P10" s="289"/>
      <c r="Q10" s="290" t="s">
        <v>140</v>
      </c>
      <c r="R10" s="291"/>
      <c r="S10" s="292"/>
      <c r="T10" s="290" t="s">
        <v>140</v>
      </c>
      <c r="U10" s="293"/>
      <c r="V10" s="289"/>
      <c r="W10" s="290" t="s">
        <v>140</v>
      </c>
      <c r="X10" s="291"/>
      <c r="Y10" s="292"/>
      <c r="Z10" s="290" t="s">
        <v>140</v>
      </c>
      <c r="AA10" s="293"/>
      <c r="AB10" s="289"/>
      <c r="AC10" s="290" t="s">
        <v>140</v>
      </c>
      <c r="AD10" s="291"/>
      <c r="AE10" s="292"/>
      <c r="AF10" s="290" t="s">
        <v>140</v>
      </c>
      <c r="AG10" s="293"/>
      <c r="AH10" s="289"/>
      <c r="AI10" s="290" t="s">
        <v>140</v>
      </c>
      <c r="AJ10" s="291"/>
      <c r="AK10" s="292"/>
      <c r="AL10" s="290" t="s">
        <v>140</v>
      </c>
      <c r="AM10" s="293"/>
      <c r="AN10" s="287" t="str">
        <f t="shared" si="0"/>
        <v/>
      </c>
      <c r="AO10" s="288" t="str">
        <f t="shared" si="1"/>
        <v/>
      </c>
      <c r="AP10" s="265">
        <f t="shared" si="2"/>
        <v>0</v>
      </c>
      <c r="AQ10" s="266">
        <f t="shared" si="3"/>
        <v>0</v>
      </c>
    </row>
    <row r="11" spans="1:44" x14ac:dyDescent="0.2">
      <c r="A11" s="881" t="s">
        <v>41</v>
      </c>
      <c r="B11" s="882"/>
      <c r="C11" s="883" t="s">
        <v>432</v>
      </c>
      <c r="D11" s="289"/>
      <c r="E11" s="290" t="s">
        <v>140</v>
      </c>
      <c r="F11" s="291"/>
      <c r="G11" s="292"/>
      <c r="H11" s="290" t="s">
        <v>140</v>
      </c>
      <c r="I11" s="293"/>
      <c r="J11" s="289"/>
      <c r="K11" s="290" t="s">
        <v>140</v>
      </c>
      <c r="L11" s="291"/>
      <c r="M11" s="289"/>
      <c r="N11" s="290" t="s">
        <v>140</v>
      </c>
      <c r="O11" s="291"/>
      <c r="P11" s="289"/>
      <c r="Q11" s="290" t="s">
        <v>140</v>
      </c>
      <c r="R11" s="291"/>
      <c r="S11" s="292"/>
      <c r="T11" s="290" t="s">
        <v>140</v>
      </c>
      <c r="U11" s="293"/>
      <c r="V11" s="289"/>
      <c r="W11" s="290" t="s">
        <v>140</v>
      </c>
      <c r="X11" s="291"/>
      <c r="Y11" s="292"/>
      <c r="Z11" s="290" t="s">
        <v>140</v>
      </c>
      <c r="AA11" s="293"/>
      <c r="AB11" s="289"/>
      <c r="AC11" s="290" t="s">
        <v>140</v>
      </c>
      <c r="AD11" s="291"/>
      <c r="AE11" s="292"/>
      <c r="AF11" s="290" t="s">
        <v>140</v>
      </c>
      <c r="AG11" s="293"/>
      <c r="AH11" s="289"/>
      <c r="AI11" s="290" t="s">
        <v>140</v>
      </c>
      <c r="AJ11" s="291"/>
      <c r="AK11" s="292"/>
      <c r="AL11" s="290" t="s">
        <v>140</v>
      </c>
      <c r="AM11" s="293"/>
      <c r="AN11" s="287" t="str">
        <f t="shared" si="0"/>
        <v/>
      </c>
      <c r="AO11" s="288" t="str">
        <f t="shared" si="1"/>
        <v/>
      </c>
      <c r="AP11" s="265">
        <f t="shared" ref="AP11:AP16" si="4">SUM(D11,G11,J11,M11,P11,S11,V11,Y11,AB11,AE11,AH11,AK11)</f>
        <v>0</v>
      </c>
      <c r="AQ11" s="266">
        <f t="shared" ref="AQ11:AQ16" si="5">SUM(F11,I11,L11,O11,R11,U11,X11,AA11,AD11,AG11,AJ11,AM11)</f>
        <v>0</v>
      </c>
    </row>
    <row r="12" spans="1:44" x14ac:dyDescent="0.2">
      <c r="A12" s="881" t="s">
        <v>100</v>
      </c>
      <c r="B12" s="730"/>
      <c r="C12" s="883" t="s">
        <v>101</v>
      </c>
      <c r="D12" s="289"/>
      <c r="E12" s="290" t="s">
        <v>140</v>
      </c>
      <c r="F12" s="291"/>
      <c r="G12" s="292"/>
      <c r="H12" s="290" t="s">
        <v>140</v>
      </c>
      <c r="I12" s="293"/>
      <c r="J12" s="289"/>
      <c r="K12" s="290" t="s">
        <v>140</v>
      </c>
      <c r="L12" s="291"/>
      <c r="M12" s="289"/>
      <c r="N12" s="290" t="s">
        <v>140</v>
      </c>
      <c r="O12" s="291"/>
      <c r="P12" s="289"/>
      <c r="Q12" s="290" t="s">
        <v>140</v>
      </c>
      <c r="R12" s="291"/>
      <c r="S12" s="292"/>
      <c r="T12" s="290" t="s">
        <v>140</v>
      </c>
      <c r="U12" s="293"/>
      <c r="V12" s="289"/>
      <c r="W12" s="290" t="s">
        <v>140</v>
      </c>
      <c r="X12" s="291"/>
      <c r="Y12" s="292"/>
      <c r="Z12" s="290" t="s">
        <v>140</v>
      </c>
      <c r="AA12" s="293"/>
      <c r="AB12" s="289"/>
      <c r="AC12" s="290" t="s">
        <v>140</v>
      </c>
      <c r="AD12" s="291"/>
      <c r="AE12" s="292"/>
      <c r="AF12" s="290" t="s">
        <v>140</v>
      </c>
      <c r="AG12" s="293"/>
      <c r="AH12" s="289"/>
      <c r="AI12" s="290" t="s">
        <v>140</v>
      </c>
      <c r="AJ12" s="291"/>
      <c r="AK12" s="292"/>
      <c r="AL12" s="290" t="s">
        <v>140</v>
      </c>
      <c r="AM12" s="293"/>
      <c r="AN12" s="287" t="str">
        <f t="shared" si="0"/>
        <v/>
      </c>
      <c r="AO12" s="288" t="str">
        <f t="shared" si="1"/>
        <v/>
      </c>
      <c r="AP12" s="265">
        <f t="shared" si="4"/>
        <v>0</v>
      </c>
      <c r="AQ12" s="266">
        <f t="shared" si="5"/>
        <v>0</v>
      </c>
    </row>
    <row r="13" spans="1:44" x14ac:dyDescent="0.2">
      <c r="A13" s="881" t="s">
        <v>102</v>
      </c>
      <c r="B13" s="730"/>
      <c r="C13" s="883" t="s">
        <v>103</v>
      </c>
      <c r="D13" s="289"/>
      <c r="E13" s="290" t="s">
        <v>140</v>
      </c>
      <c r="F13" s="291"/>
      <c r="G13" s="292"/>
      <c r="H13" s="290" t="s">
        <v>140</v>
      </c>
      <c r="I13" s="293"/>
      <c r="J13" s="289"/>
      <c r="K13" s="290" t="s">
        <v>140</v>
      </c>
      <c r="L13" s="291"/>
      <c r="M13" s="289"/>
      <c r="N13" s="290" t="s">
        <v>140</v>
      </c>
      <c r="O13" s="291"/>
      <c r="P13" s="289"/>
      <c r="Q13" s="290" t="s">
        <v>140</v>
      </c>
      <c r="R13" s="291"/>
      <c r="S13" s="292"/>
      <c r="T13" s="290" t="s">
        <v>140</v>
      </c>
      <c r="U13" s="293"/>
      <c r="V13" s="289"/>
      <c r="W13" s="290" t="s">
        <v>140</v>
      </c>
      <c r="X13" s="291"/>
      <c r="Y13" s="292"/>
      <c r="Z13" s="290" t="s">
        <v>140</v>
      </c>
      <c r="AA13" s="293"/>
      <c r="AB13" s="289"/>
      <c r="AC13" s="290" t="s">
        <v>140</v>
      </c>
      <c r="AD13" s="291"/>
      <c r="AE13" s="292"/>
      <c r="AF13" s="290" t="s">
        <v>140</v>
      </c>
      <c r="AG13" s="293"/>
      <c r="AH13" s="289"/>
      <c r="AI13" s="290" t="s">
        <v>140</v>
      </c>
      <c r="AJ13" s="291"/>
      <c r="AK13" s="292"/>
      <c r="AL13" s="290" t="s">
        <v>140</v>
      </c>
      <c r="AM13" s="293"/>
      <c r="AN13" s="287" t="str">
        <f t="shared" si="0"/>
        <v/>
      </c>
      <c r="AO13" s="288" t="str">
        <f t="shared" si="1"/>
        <v/>
      </c>
      <c r="AP13" s="265">
        <f t="shared" si="4"/>
        <v>0</v>
      </c>
      <c r="AQ13" s="266">
        <f t="shared" si="5"/>
        <v>0</v>
      </c>
    </row>
    <row r="14" spans="1:44" x14ac:dyDescent="0.2">
      <c r="A14" s="416"/>
      <c r="B14" s="558"/>
      <c r="C14" s="702"/>
      <c r="D14" s="289"/>
      <c r="E14" s="290" t="s">
        <v>140</v>
      </c>
      <c r="F14" s="291"/>
      <c r="G14" s="292"/>
      <c r="H14" s="290" t="s">
        <v>140</v>
      </c>
      <c r="I14" s="293"/>
      <c r="J14" s="289"/>
      <c r="K14" s="290" t="s">
        <v>140</v>
      </c>
      <c r="L14" s="291"/>
      <c r="M14" s="289"/>
      <c r="N14" s="290" t="s">
        <v>140</v>
      </c>
      <c r="O14" s="291"/>
      <c r="P14" s="289"/>
      <c r="Q14" s="290" t="s">
        <v>140</v>
      </c>
      <c r="R14" s="291"/>
      <c r="S14" s="292"/>
      <c r="T14" s="290" t="s">
        <v>140</v>
      </c>
      <c r="U14" s="293"/>
      <c r="V14" s="289"/>
      <c r="W14" s="290" t="s">
        <v>140</v>
      </c>
      <c r="X14" s="291"/>
      <c r="Y14" s="292"/>
      <c r="Z14" s="290" t="s">
        <v>140</v>
      </c>
      <c r="AA14" s="293"/>
      <c r="AB14" s="289"/>
      <c r="AC14" s="290" t="s">
        <v>140</v>
      </c>
      <c r="AD14" s="291"/>
      <c r="AE14" s="292"/>
      <c r="AF14" s="290" t="s">
        <v>140</v>
      </c>
      <c r="AG14" s="293"/>
      <c r="AH14" s="289"/>
      <c r="AI14" s="290" t="s">
        <v>140</v>
      </c>
      <c r="AJ14" s="291"/>
      <c r="AK14" s="292"/>
      <c r="AL14" s="290" t="s">
        <v>140</v>
      </c>
      <c r="AM14" s="293"/>
      <c r="AN14" s="287" t="str">
        <f t="shared" ref="AN14:AN16" si="6">IF(AP14&gt;0,AP14,IF(AQ14&gt;0,AP14,""))</f>
        <v/>
      </c>
      <c r="AO14" s="288" t="str">
        <f t="shared" ref="AO14:AO16" si="7">IF(AP14&gt;0,AQ14,IF(AQ14&gt;0,AQ14,""))</f>
        <v/>
      </c>
      <c r="AP14" s="265">
        <f t="shared" si="4"/>
        <v>0</v>
      </c>
      <c r="AQ14" s="266">
        <f t="shared" si="5"/>
        <v>0</v>
      </c>
    </row>
    <row r="15" spans="1:44" x14ac:dyDescent="0.2">
      <c r="A15" s="416"/>
      <c r="B15" s="558"/>
      <c r="C15" s="702"/>
      <c r="D15" s="289"/>
      <c r="E15" s="290" t="s">
        <v>140</v>
      </c>
      <c r="F15" s="291"/>
      <c r="G15" s="292"/>
      <c r="H15" s="290" t="s">
        <v>140</v>
      </c>
      <c r="I15" s="293"/>
      <c r="J15" s="289"/>
      <c r="K15" s="290" t="s">
        <v>140</v>
      </c>
      <c r="L15" s="291"/>
      <c r="M15" s="289"/>
      <c r="N15" s="290" t="s">
        <v>140</v>
      </c>
      <c r="O15" s="291"/>
      <c r="P15" s="289"/>
      <c r="Q15" s="290" t="s">
        <v>140</v>
      </c>
      <c r="R15" s="291"/>
      <c r="S15" s="292"/>
      <c r="T15" s="290" t="s">
        <v>140</v>
      </c>
      <c r="U15" s="293"/>
      <c r="V15" s="289"/>
      <c r="W15" s="290" t="s">
        <v>140</v>
      </c>
      <c r="X15" s="291"/>
      <c r="Y15" s="292"/>
      <c r="Z15" s="290" t="s">
        <v>140</v>
      </c>
      <c r="AA15" s="293"/>
      <c r="AB15" s="289"/>
      <c r="AC15" s="290" t="s">
        <v>140</v>
      </c>
      <c r="AD15" s="291"/>
      <c r="AE15" s="292"/>
      <c r="AF15" s="290" t="s">
        <v>140</v>
      </c>
      <c r="AG15" s="293"/>
      <c r="AH15" s="289"/>
      <c r="AI15" s="290" t="s">
        <v>140</v>
      </c>
      <c r="AJ15" s="291"/>
      <c r="AK15" s="292"/>
      <c r="AL15" s="290" t="s">
        <v>140</v>
      </c>
      <c r="AM15" s="293"/>
      <c r="AN15" s="287" t="str">
        <f t="shared" si="6"/>
        <v/>
      </c>
      <c r="AO15" s="288" t="str">
        <f t="shared" si="7"/>
        <v/>
      </c>
      <c r="AP15" s="265">
        <f t="shared" si="4"/>
        <v>0</v>
      </c>
      <c r="AQ15" s="266">
        <f t="shared" si="5"/>
        <v>0</v>
      </c>
      <c r="AR15" s="265" t="s">
        <v>451</v>
      </c>
    </row>
    <row r="16" spans="1:44" x14ac:dyDescent="0.2">
      <c r="A16" s="416"/>
      <c r="B16" s="558"/>
      <c r="C16" s="702"/>
      <c r="D16" s="289"/>
      <c r="E16" s="290" t="s">
        <v>140</v>
      </c>
      <c r="F16" s="291"/>
      <c r="G16" s="292"/>
      <c r="H16" s="290" t="s">
        <v>140</v>
      </c>
      <c r="I16" s="293"/>
      <c r="J16" s="289"/>
      <c r="K16" s="290" t="s">
        <v>140</v>
      </c>
      <c r="L16" s="291"/>
      <c r="M16" s="289"/>
      <c r="N16" s="290" t="s">
        <v>140</v>
      </c>
      <c r="O16" s="291"/>
      <c r="P16" s="289"/>
      <c r="Q16" s="290" t="s">
        <v>140</v>
      </c>
      <c r="R16" s="291"/>
      <c r="S16" s="292"/>
      <c r="T16" s="290" t="s">
        <v>140</v>
      </c>
      <c r="U16" s="293"/>
      <c r="V16" s="289"/>
      <c r="W16" s="290" t="s">
        <v>140</v>
      </c>
      <c r="X16" s="291"/>
      <c r="Y16" s="292"/>
      <c r="Z16" s="290" t="s">
        <v>140</v>
      </c>
      <c r="AA16" s="293"/>
      <c r="AB16" s="289"/>
      <c r="AC16" s="290" t="s">
        <v>140</v>
      </c>
      <c r="AD16" s="291"/>
      <c r="AE16" s="292"/>
      <c r="AF16" s="290" t="s">
        <v>140</v>
      </c>
      <c r="AG16" s="293"/>
      <c r="AH16" s="289"/>
      <c r="AI16" s="290" t="s">
        <v>140</v>
      </c>
      <c r="AJ16" s="291"/>
      <c r="AK16" s="292"/>
      <c r="AL16" s="290" t="s">
        <v>140</v>
      </c>
      <c r="AM16" s="293"/>
      <c r="AN16" s="287" t="str">
        <f t="shared" si="6"/>
        <v/>
      </c>
      <c r="AO16" s="288" t="str">
        <f t="shared" si="7"/>
        <v/>
      </c>
      <c r="AP16" s="265">
        <f t="shared" si="4"/>
        <v>0</v>
      </c>
      <c r="AQ16" s="266">
        <f t="shared" si="5"/>
        <v>0</v>
      </c>
    </row>
    <row r="17" spans="1:43" x14ac:dyDescent="0.2">
      <c r="A17" s="269"/>
      <c r="B17" s="448"/>
      <c r="C17" s="100"/>
      <c r="D17" s="289"/>
      <c r="E17" s="290" t="s">
        <v>140</v>
      </c>
      <c r="F17" s="291"/>
      <c r="G17" s="292"/>
      <c r="H17" s="290" t="s">
        <v>140</v>
      </c>
      <c r="I17" s="293"/>
      <c r="J17" s="289"/>
      <c r="K17" s="290" t="s">
        <v>140</v>
      </c>
      <c r="L17" s="291"/>
      <c r="M17" s="289"/>
      <c r="N17" s="290" t="s">
        <v>140</v>
      </c>
      <c r="O17" s="291"/>
      <c r="P17" s="289"/>
      <c r="Q17" s="290" t="s">
        <v>140</v>
      </c>
      <c r="R17" s="291"/>
      <c r="S17" s="292"/>
      <c r="T17" s="290" t="s">
        <v>140</v>
      </c>
      <c r="U17" s="293"/>
      <c r="V17" s="289"/>
      <c r="W17" s="290" t="s">
        <v>140</v>
      </c>
      <c r="X17" s="291"/>
      <c r="Y17" s="292"/>
      <c r="Z17" s="290" t="s">
        <v>140</v>
      </c>
      <c r="AA17" s="293"/>
      <c r="AB17" s="289"/>
      <c r="AC17" s="290" t="s">
        <v>140</v>
      </c>
      <c r="AD17" s="291"/>
      <c r="AE17" s="292"/>
      <c r="AF17" s="290" t="s">
        <v>140</v>
      </c>
      <c r="AG17" s="293"/>
      <c r="AH17" s="289"/>
      <c r="AI17" s="290" t="s">
        <v>140</v>
      </c>
      <c r="AJ17" s="291"/>
      <c r="AK17" s="292"/>
      <c r="AL17" s="290" t="s">
        <v>140</v>
      </c>
      <c r="AM17" s="293"/>
      <c r="AN17" s="287" t="str">
        <f t="shared" ref="AN17:AN20" si="8">IF(AP17&gt;0,AP17,IF(AQ17&gt;0,AP17,""))</f>
        <v/>
      </c>
      <c r="AO17" s="288" t="str">
        <f t="shared" ref="AO17:AO20" si="9">IF(AP17&gt;0,AQ17,IF(AQ17&gt;0,AQ17,""))</f>
        <v/>
      </c>
      <c r="AP17" s="265">
        <f t="shared" ref="AP17:AP20" si="10">SUM(D17,G17,J17,M17,P17,S17,V17,Y17,AB17,AE17,AH17,AK17)</f>
        <v>0</v>
      </c>
      <c r="AQ17" s="266">
        <f t="shared" ref="AQ17:AQ20" si="11">SUM(F17,I17,L17,O17,R17,U17,X17,AA17,AD17,AG17,AJ17,AM17)</f>
        <v>0</v>
      </c>
    </row>
    <row r="18" spans="1:43" x14ac:dyDescent="0.2">
      <c r="A18" s="269"/>
      <c r="B18" s="448"/>
      <c r="C18" s="100"/>
      <c r="D18" s="289"/>
      <c r="E18" s="290" t="s">
        <v>140</v>
      </c>
      <c r="F18" s="291"/>
      <c r="G18" s="292"/>
      <c r="H18" s="290" t="s">
        <v>140</v>
      </c>
      <c r="I18" s="293"/>
      <c r="J18" s="289"/>
      <c r="K18" s="290" t="s">
        <v>140</v>
      </c>
      <c r="L18" s="291"/>
      <c r="M18" s="289"/>
      <c r="N18" s="290" t="s">
        <v>140</v>
      </c>
      <c r="O18" s="291"/>
      <c r="P18" s="289"/>
      <c r="Q18" s="290" t="s">
        <v>140</v>
      </c>
      <c r="R18" s="291"/>
      <c r="S18" s="292"/>
      <c r="T18" s="290" t="s">
        <v>140</v>
      </c>
      <c r="U18" s="293"/>
      <c r="V18" s="289"/>
      <c r="W18" s="290" t="s">
        <v>140</v>
      </c>
      <c r="X18" s="291"/>
      <c r="Y18" s="292"/>
      <c r="Z18" s="290" t="s">
        <v>140</v>
      </c>
      <c r="AA18" s="293"/>
      <c r="AB18" s="289"/>
      <c r="AC18" s="290" t="s">
        <v>140</v>
      </c>
      <c r="AD18" s="291"/>
      <c r="AE18" s="292"/>
      <c r="AF18" s="290" t="s">
        <v>140</v>
      </c>
      <c r="AG18" s="293"/>
      <c r="AH18" s="289"/>
      <c r="AI18" s="290" t="s">
        <v>140</v>
      </c>
      <c r="AJ18" s="291"/>
      <c r="AK18" s="292"/>
      <c r="AL18" s="290" t="s">
        <v>140</v>
      </c>
      <c r="AM18" s="293"/>
      <c r="AN18" s="287" t="str">
        <f t="shared" si="8"/>
        <v/>
      </c>
      <c r="AO18" s="288" t="str">
        <f t="shared" si="9"/>
        <v/>
      </c>
      <c r="AP18" s="265">
        <f t="shared" si="10"/>
        <v>0</v>
      </c>
      <c r="AQ18" s="266">
        <f t="shared" si="11"/>
        <v>0</v>
      </c>
    </row>
    <row r="19" spans="1:43" x14ac:dyDescent="0.2">
      <c r="A19" s="269"/>
      <c r="B19" s="448"/>
      <c r="C19" s="100"/>
      <c r="D19" s="289"/>
      <c r="E19" s="290" t="s">
        <v>140</v>
      </c>
      <c r="F19" s="291"/>
      <c r="G19" s="292"/>
      <c r="H19" s="290" t="s">
        <v>140</v>
      </c>
      <c r="I19" s="293"/>
      <c r="J19" s="289"/>
      <c r="K19" s="290" t="s">
        <v>140</v>
      </c>
      <c r="L19" s="291"/>
      <c r="M19" s="289"/>
      <c r="N19" s="290" t="s">
        <v>140</v>
      </c>
      <c r="O19" s="291"/>
      <c r="P19" s="289"/>
      <c r="Q19" s="290" t="s">
        <v>140</v>
      </c>
      <c r="R19" s="291"/>
      <c r="S19" s="292"/>
      <c r="T19" s="290" t="s">
        <v>140</v>
      </c>
      <c r="U19" s="293"/>
      <c r="V19" s="289"/>
      <c r="W19" s="290" t="s">
        <v>140</v>
      </c>
      <c r="X19" s="291"/>
      <c r="Y19" s="292"/>
      <c r="Z19" s="290" t="s">
        <v>140</v>
      </c>
      <c r="AA19" s="293"/>
      <c r="AB19" s="289"/>
      <c r="AC19" s="290" t="s">
        <v>140</v>
      </c>
      <c r="AD19" s="291"/>
      <c r="AE19" s="292"/>
      <c r="AF19" s="290" t="s">
        <v>140</v>
      </c>
      <c r="AG19" s="293"/>
      <c r="AH19" s="289"/>
      <c r="AI19" s="290" t="s">
        <v>140</v>
      </c>
      <c r="AJ19" s="291"/>
      <c r="AK19" s="292"/>
      <c r="AL19" s="290" t="s">
        <v>140</v>
      </c>
      <c r="AM19" s="293"/>
      <c r="AN19" s="287" t="str">
        <f t="shared" si="8"/>
        <v/>
      </c>
      <c r="AO19" s="288" t="str">
        <f t="shared" si="9"/>
        <v/>
      </c>
      <c r="AP19" s="265">
        <f t="shared" si="10"/>
        <v>0</v>
      </c>
      <c r="AQ19" s="266">
        <f t="shared" si="11"/>
        <v>0</v>
      </c>
    </row>
    <row r="20" spans="1:43" x14ac:dyDescent="0.2">
      <c r="A20" s="731"/>
      <c r="B20" s="707"/>
      <c r="C20" s="729"/>
      <c r="D20" s="294"/>
      <c r="E20" s="275" t="s">
        <v>140</v>
      </c>
      <c r="F20" s="295"/>
      <c r="G20" s="296"/>
      <c r="H20" s="275" t="s">
        <v>140</v>
      </c>
      <c r="I20" s="297"/>
      <c r="J20" s="294"/>
      <c r="K20" s="275" t="s">
        <v>140</v>
      </c>
      <c r="L20" s="295"/>
      <c r="M20" s="294"/>
      <c r="N20" s="275" t="s">
        <v>140</v>
      </c>
      <c r="O20" s="295"/>
      <c r="P20" s="294"/>
      <c r="Q20" s="275" t="s">
        <v>140</v>
      </c>
      <c r="R20" s="295"/>
      <c r="S20" s="296"/>
      <c r="T20" s="275" t="s">
        <v>140</v>
      </c>
      <c r="U20" s="297"/>
      <c r="V20" s="294"/>
      <c r="W20" s="275" t="s">
        <v>140</v>
      </c>
      <c r="X20" s="295"/>
      <c r="Y20" s="296"/>
      <c r="Z20" s="275" t="s">
        <v>140</v>
      </c>
      <c r="AA20" s="297"/>
      <c r="AB20" s="294"/>
      <c r="AC20" s="275" t="s">
        <v>140</v>
      </c>
      <c r="AD20" s="295"/>
      <c r="AE20" s="296"/>
      <c r="AF20" s="275" t="s">
        <v>140</v>
      </c>
      <c r="AG20" s="297"/>
      <c r="AH20" s="294"/>
      <c r="AI20" s="275" t="s">
        <v>140</v>
      </c>
      <c r="AJ20" s="295"/>
      <c r="AK20" s="296"/>
      <c r="AL20" s="275" t="s">
        <v>140</v>
      </c>
      <c r="AM20" s="297"/>
      <c r="AN20" s="287" t="str">
        <f t="shared" si="8"/>
        <v/>
      </c>
      <c r="AO20" s="288" t="str">
        <f t="shared" si="9"/>
        <v/>
      </c>
      <c r="AP20" s="265">
        <f t="shared" si="10"/>
        <v>0</v>
      </c>
      <c r="AQ20" s="266">
        <f t="shared" si="11"/>
        <v>0</v>
      </c>
    </row>
    <row r="21" spans="1:43" ht="15.75" thickBot="1" x14ac:dyDescent="0.3">
      <c r="A21" s="1389" t="s">
        <v>130</v>
      </c>
      <c r="B21" s="1390"/>
      <c r="C21" s="1391"/>
      <c r="D21" s="1392" t="s">
        <v>447</v>
      </c>
      <c r="E21" s="1381"/>
      <c r="F21" s="1381"/>
      <c r="G21" s="1384" t="s">
        <v>448</v>
      </c>
      <c r="H21" s="1384"/>
      <c r="I21" s="1385"/>
      <c r="J21" s="1400" t="s">
        <v>447</v>
      </c>
      <c r="K21" s="1401"/>
      <c r="L21" s="1401"/>
      <c r="M21" s="1414" t="s">
        <v>448</v>
      </c>
      <c r="N21" s="1380"/>
      <c r="O21" s="1380"/>
      <c r="P21" s="1398" t="s">
        <v>447</v>
      </c>
      <c r="Q21" s="1399"/>
      <c r="R21" s="1399"/>
      <c r="S21" s="1387" t="s">
        <v>448</v>
      </c>
      <c r="T21" s="1387"/>
      <c r="U21" s="1393"/>
      <c r="V21" s="1386" t="s">
        <v>447</v>
      </c>
      <c r="W21" s="1387"/>
      <c r="X21" s="1387"/>
      <c r="Y21" s="1387" t="s">
        <v>448</v>
      </c>
      <c r="Z21" s="1387"/>
      <c r="AA21" s="1393"/>
      <c r="AB21" s="1386" t="s">
        <v>447</v>
      </c>
      <c r="AC21" s="1387"/>
      <c r="AD21" s="1387"/>
      <c r="AE21" s="1387" t="s">
        <v>448</v>
      </c>
      <c r="AF21" s="1387"/>
      <c r="AG21" s="1393"/>
      <c r="AH21" s="1386" t="s">
        <v>447</v>
      </c>
      <c r="AI21" s="1387"/>
      <c r="AJ21" s="1387"/>
      <c r="AK21" s="1387" t="s">
        <v>448</v>
      </c>
      <c r="AL21" s="1387"/>
      <c r="AM21" s="1393"/>
      <c r="AN21" s="298"/>
      <c r="AO21" s="299"/>
      <c r="AP21" s="265"/>
      <c r="AQ21" s="265"/>
    </row>
    <row r="22" spans="1:43" ht="15" x14ac:dyDescent="0.2">
      <c r="A22" s="881" t="s">
        <v>43</v>
      </c>
      <c r="B22" s="401" t="str">
        <f t="shared" ref="B22:B30" si="12">IF(A22&lt;&gt;"","-","")</f>
        <v>-</v>
      </c>
      <c r="C22" s="884" t="s">
        <v>570</v>
      </c>
      <c r="D22" s="789"/>
      <c r="E22" s="790" t="s">
        <v>140</v>
      </c>
      <c r="F22" s="284"/>
      <c r="G22" s="285"/>
      <c r="H22" s="790" t="s">
        <v>140</v>
      </c>
      <c r="I22" s="791"/>
      <c r="J22" s="789"/>
      <c r="K22" s="790" t="s">
        <v>140</v>
      </c>
      <c r="L22" s="284"/>
      <c r="M22" s="789"/>
      <c r="N22" s="790" t="s">
        <v>140</v>
      </c>
      <c r="O22" s="284"/>
      <c r="P22" s="789"/>
      <c r="Q22" s="790" t="s">
        <v>140</v>
      </c>
      <c r="R22" s="284"/>
      <c r="S22" s="285"/>
      <c r="T22" s="790" t="s">
        <v>140</v>
      </c>
      <c r="U22" s="791"/>
      <c r="V22" s="789"/>
      <c r="W22" s="790" t="s">
        <v>140</v>
      </c>
      <c r="X22" s="284"/>
      <c r="Y22" s="285"/>
      <c r="Z22" s="790" t="s">
        <v>140</v>
      </c>
      <c r="AA22" s="791"/>
      <c r="AB22" s="789"/>
      <c r="AC22" s="790" t="s">
        <v>140</v>
      </c>
      <c r="AD22" s="284"/>
      <c r="AE22" s="285"/>
      <c r="AF22" s="790" t="s">
        <v>140</v>
      </c>
      <c r="AG22" s="791"/>
      <c r="AH22" s="789"/>
      <c r="AI22" s="790" t="s">
        <v>140</v>
      </c>
      <c r="AJ22" s="284"/>
      <c r="AK22" s="285"/>
      <c r="AL22" s="790" t="s">
        <v>140</v>
      </c>
      <c r="AM22" s="791"/>
      <c r="AN22" s="287" t="str">
        <f t="shared" ref="AN22:AN30" si="13">IF(AP22&gt;0,AP22,IF(AQ22&gt;0,AP22,""))</f>
        <v/>
      </c>
      <c r="AO22" s="288" t="str">
        <f t="shared" ref="AO22:AO30" si="14">IF(AP22&gt;0,AQ22,IF(AQ22&gt;0,AQ22,""))</f>
        <v/>
      </c>
      <c r="AP22" s="265">
        <f t="shared" ref="AP22:AP29" si="15">SUM(D22,G22,J22,M22,P22,S22,V22,Y22,AB22,AE22,AH22,AK22)</f>
        <v>0</v>
      </c>
      <c r="AQ22" s="266">
        <f t="shared" ref="AQ22:AQ29" si="16">SUM(F22,I22,L22,O22,R22,U22,X22,AA22,AD22,AG22,AJ22,AM22)</f>
        <v>0</v>
      </c>
    </row>
    <row r="23" spans="1:43" ht="15" x14ac:dyDescent="0.2">
      <c r="A23" s="881" t="s">
        <v>43</v>
      </c>
      <c r="B23" s="401" t="str">
        <f t="shared" si="12"/>
        <v>-</v>
      </c>
      <c r="C23" s="884" t="s">
        <v>417</v>
      </c>
      <c r="D23" s="289"/>
      <c r="E23" s="301" t="s">
        <v>140</v>
      </c>
      <c r="F23" s="291"/>
      <c r="G23" s="300"/>
      <c r="H23" s="301" t="s">
        <v>140</v>
      </c>
      <c r="I23" s="302"/>
      <c r="J23" s="289"/>
      <c r="K23" s="290" t="s">
        <v>140</v>
      </c>
      <c r="L23" s="291"/>
      <c r="M23" s="289"/>
      <c r="N23" s="290" t="s">
        <v>140</v>
      </c>
      <c r="O23" s="291"/>
      <c r="P23" s="289"/>
      <c r="Q23" s="301" t="s">
        <v>140</v>
      </c>
      <c r="R23" s="291"/>
      <c r="S23" s="292"/>
      <c r="T23" s="290" t="s">
        <v>140</v>
      </c>
      <c r="U23" s="293"/>
      <c r="V23" s="289"/>
      <c r="W23" s="301" t="s">
        <v>140</v>
      </c>
      <c r="X23" s="291"/>
      <c r="Y23" s="292"/>
      <c r="Z23" s="290" t="s">
        <v>140</v>
      </c>
      <c r="AA23" s="293"/>
      <c r="AB23" s="289"/>
      <c r="AC23" s="301" t="s">
        <v>140</v>
      </c>
      <c r="AD23" s="291"/>
      <c r="AE23" s="292"/>
      <c r="AF23" s="290" t="s">
        <v>140</v>
      </c>
      <c r="AG23" s="293"/>
      <c r="AH23" s="289"/>
      <c r="AI23" s="301" t="s">
        <v>140</v>
      </c>
      <c r="AJ23" s="291"/>
      <c r="AK23" s="292"/>
      <c r="AL23" s="290" t="s">
        <v>140</v>
      </c>
      <c r="AM23" s="293"/>
      <c r="AN23" s="287" t="str">
        <f t="shared" si="13"/>
        <v/>
      </c>
      <c r="AO23" s="288" t="str">
        <f t="shared" si="14"/>
        <v/>
      </c>
      <c r="AP23" s="265">
        <f t="shared" si="15"/>
        <v>0</v>
      </c>
      <c r="AQ23" s="266">
        <f t="shared" si="16"/>
        <v>0</v>
      </c>
    </row>
    <row r="24" spans="1:43" ht="15" x14ac:dyDescent="0.2">
      <c r="A24" s="881" t="s">
        <v>99</v>
      </c>
      <c r="B24" s="401" t="str">
        <f t="shared" si="12"/>
        <v>-</v>
      </c>
      <c r="C24" s="884" t="s">
        <v>417</v>
      </c>
      <c r="D24" s="289"/>
      <c r="E24" s="301" t="s">
        <v>140</v>
      </c>
      <c r="F24" s="291"/>
      <c r="G24" s="300"/>
      <c r="H24" s="301" t="s">
        <v>140</v>
      </c>
      <c r="I24" s="302"/>
      <c r="J24" s="289"/>
      <c r="K24" s="290" t="s">
        <v>140</v>
      </c>
      <c r="L24" s="291"/>
      <c r="M24" s="289"/>
      <c r="N24" s="290" t="s">
        <v>140</v>
      </c>
      <c r="O24" s="291"/>
      <c r="P24" s="289"/>
      <c r="Q24" s="301" t="s">
        <v>140</v>
      </c>
      <c r="R24" s="291"/>
      <c r="S24" s="292"/>
      <c r="T24" s="290" t="s">
        <v>140</v>
      </c>
      <c r="U24" s="293"/>
      <c r="V24" s="289"/>
      <c r="W24" s="301" t="s">
        <v>140</v>
      </c>
      <c r="X24" s="291"/>
      <c r="Y24" s="292"/>
      <c r="Z24" s="290" t="s">
        <v>140</v>
      </c>
      <c r="AA24" s="293"/>
      <c r="AB24" s="289"/>
      <c r="AC24" s="301" t="s">
        <v>140</v>
      </c>
      <c r="AD24" s="291"/>
      <c r="AE24" s="292"/>
      <c r="AF24" s="290" t="s">
        <v>140</v>
      </c>
      <c r="AG24" s="293"/>
      <c r="AH24" s="289"/>
      <c r="AI24" s="301" t="s">
        <v>140</v>
      </c>
      <c r="AJ24" s="291"/>
      <c r="AK24" s="292"/>
      <c r="AL24" s="290" t="s">
        <v>140</v>
      </c>
      <c r="AM24" s="293"/>
      <c r="AN24" s="287" t="str">
        <f t="shared" si="13"/>
        <v/>
      </c>
      <c r="AO24" s="288" t="str">
        <f t="shared" si="14"/>
        <v/>
      </c>
      <c r="AP24" s="265">
        <f t="shared" si="15"/>
        <v>0</v>
      </c>
      <c r="AQ24" s="266">
        <f t="shared" si="16"/>
        <v>0</v>
      </c>
    </row>
    <row r="25" spans="1:43" ht="15" x14ac:dyDescent="0.2">
      <c r="A25" s="881" t="s">
        <v>99</v>
      </c>
      <c r="B25" s="401" t="str">
        <f t="shared" si="12"/>
        <v>-</v>
      </c>
      <c r="C25" s="884" t="s">
        <v>569</v>
      </c>
      <c r="D25" s="289"/>
      <c r="E25" s="301" t="s">
        <v>140</v>
      </c>
      <c r="F25" s="291"/>
      <c r="G25" s="300"/>
      <c r="H25" s="301" t="s">
        <v>140</v>
      </c>
      <c r="I25" s="302"/>
      <c r="J25" s="303"/>
      <c r="K25" s="301" t="s">
        <v>140</v>
      </c>
      <c r="L25" s="304"/>
      <c r="M25" s="303"/>
      <c r="N25" s="301" t="s">
        <v>140</v>
      </c>
      <c r="O25" s="304"/>
      <c r="P25" s="289"/>
      <c r="Q25" s="301" t="s">
        <v>140</v>
      </c>
      <c r="R25" s="291"/>
      <c r="S25" s="292"/>
      <c r="T25" s="290" t="s">
        <v>140</v>
      </c>
      <c r="U25" s="293"/>
      <c r="V25" s="289"/>
      <c r="W25" s="301" t="s">
        <v>140</v>
      </c>
      <c r="X25" s="291"/>
      <c r="Y25" s="292"/>
      <c r="Z25" s="290" t="s">
        <v>140</v>
      </c>
      <c r="AA25" s="293"/>
      <c r="AB25" s="289"/>
      <c r="AC25" s="301" t="s">
        <v>140</v>
      </c>
      <c r="AD25" s="291"/>
      <c r="AE25" s="292"/>
      <c r="AF25" s="290" t="s">
        <v>140</v>
      </c>
      <c r="AG25" s="293"/>
      <c r="AH25" s="289"/>
      <c r="AI25" s="301" t="s">
        <v>140</v>
      </c>
      <c r="AJ25" s="291"/>
      <c r="AK25" s="292"/>
      <c r="AL25" s="290" t="s">
        <v>140</v>
      </c>
      <c r="AM25" s="293"/>
      <c r="AN25" s="287" t="str">
        <f t="shared" si="13"/>
        <v/>
      </c>
      <c r="AO25" s="288" t="str">
        <f t="shared" si="14"/>
        <v/>
      </c>
      <c r="AP25" s="265">
        <f t="shared" si="15"/>
        <v>0</v>
      </c>
      <c r="AQ25" s="266">
        <f t="shared" si="16"/>
        <v>0</v>
      </c>
    </row>
    <row r="26" spans="1:43" ht="15" x14ac:dyDescent="0.2">
      <c r="A26" s="881" t="s">
        <v>569</v>
      </c>
      <c r="B26" s="401" t="str">
        <f t="shared" si="12"/>
        <v>-</v>
      </c>
      <c r="C26" s="884" t="s">
        <v>417</v>
      </c>
      <c r="D26" s="289"/>
      <c r="E26" s="301" t="s">
        <v>140</v>
      </c>
      <c r="F26" s="291"/>
      <c r="G26" s="300"/>
      <c r="H26" s="301" t="s">
        <v>140</v>
      </c>
      <c r="I26" s="302"/>
      <c r="J26" s="289"/>
      <c r="K26" s="301" t="s">
        <v>140</v>
      </c>
      <c r="L26" s="291"/>
      <c r="M26" s="292"/>
      <c r="N26" s="290" t="s">
        <v>140</v>
      </c>
      <c r="O26" s="293"/>
      <c r="P26" s="289"/>
      <c r="Q26" s="301" t="s">
        <v>140</v>
      </c>
      <c r="R26" s="291"/>
      <c r="S26" s="292"/>
      <c r="T26" s="290" t="s">
        <v>140</v>
      </c>
      <c r="U26" s="293"/>
      <c r="V26" s="289"/>
      <c r="W26" s="301" t="s">
        <v>140</v>
      </c>
      <c r="X26" s="291"/>
      <c r="Y26" s="292"/>
      <c r="Z26" s="290" t="s">
        <v>140</v>
      </c>
      <c r="AA26" s="293"/>
      <c r="AB26" s="289"/>
      <c r="AC26" s="301" t="s">
        <v>140</v>
      </c>
      <c r="AD26" s="291"/>
      <c r="AE26" s="292"/>
      <c r="AF26" s="290" t="s">
        <v>140</v>
      </c>
      <c r="AG26" s="293"/>
      <c r="AH26" s="289"/>
      <c r="AI26" s="301" t="s">
        <v>140</v>
      </c>
      <c r="AJ26" s="291"/>
      <c r="AK26" s="292"/>
      <c r="AL26" s="290" t="s">
        <v>140</v>
      </c>
      <c r="AM26" s="293"/>
      <c r="AN26" s="287" t="str">
        <f t="shared" si="13"/>
        <v/>
      </c>
      <c r="AO26" s="288" t="str">
        <f t="shared" si="14"/>
        <v/>
      </c>
      <c r="AP26" s="265">
        <f t="shared" si="15"/>
        <v>0</v>
      </c>
      <c r="AQ26" s="266">
        <f t="shared" si="16"/>
        <v>0</v>
      </c>
    </row>
    <row r="27" spans="1:43" ht="15" x14ac:dyDescent="0.2">
      <c r="A27" s="881" t="s">
        <v>573</v>
      </c>
      <c r="B27" s="401" t="str">
        <f t="shared" si="12"/>
        <v>-</v>
      </c>
      <c r="C27" s="884" t="s">
        <v>570</v>
      </c>
      <c r="D27" s="303"/>
      <c r="E27" s="301" t="s">
        <v>140</v>
      </c>
      <c r="F27" s="304"/>
      <c r="G27" s="300"/>
      <c r="H27" s="301" t="s">
        <v>140</v>
      </c>
      <c r="I27" s="302"/>
      <c r="J27" s="289"/>
      <c r="K27" s="301" t="s">
        <v>140</v>
      </c>
      <c r="L27" s="291"/>
      <c r="M27" s="292"/>
      <c r="N27" s="290" t="s">
        <v>140</v>
      </c>
      <c r="O27" s="293"/>
      <c r="P27" s="289"/>
      <c r="Q27" s="301" t="s">
        <v>140</v>
      </c>
      <c r="R27" s="291"/>
      <c r="S27" s="292"/>
      <c r="T27" s="290" t="s">
        <v>140</v>
      </c>
      <c r="U27" s="293"/>
      <c r="V27" s="289"/>
      <c r="W27" s="301" t="s">
        <v>140</v>
      </c>
      <c r="X27" s="291"/>
      <c r="Y27" s="292"/>
      <c r="Z27" s="290" t="s">
        <v>140</v>
      </c>
      <c r="AA27" s="293"/>
      <c r="AB27" s="289"/>
      <c r="AC27" s="301" t="s">
        <v>140</v>
      </c>
      <c r="AD27" s="291"/>
      <c r="AE27" s="292"/>
      <c r="AF27" s="290" t="s">
        <v>140</v>
      </c>
      <c r="AG27" s="290"/>
      <c r="AH27" s="289"/>
      <c r="AI27" s="301" t="s">
        <v>140</v>
      </c>
      <c r="AJ27" s="291"/>
      <c r="AK27" s="292"/>
      <c r="AL27" s="290" t="s">
        <v>140</v>
      </c>
      <c r="AM27" s="293"/>
      <c r="AN27" s="287" t="str">
        <f t="shared" si="13"/>
        <v/>
      </c>
      <c r="AO27" s="288" t="str">
        <f t="shared" si="14"/>
        <v/>
      </c>
      <c r="AP27" s="265">
        <f t="shared" si="15"/>
        <v>0</v>
      </c>
      <c r="AQ27" s="266">
        <f t="shared" si="16"/>
        <v>0</v>
      </c>
    </row>
    <row r="28" spans="1:43" ht="15" x14ac:dyDescent="0.2">
      <c r="A28" s="882" t="s">
        <v>573</v>
      </c>
      <c r="B28" s="401" t="str">
        <f t="shared" si="12"/>
        <v>-</v>
      </c>
      <c r="C28" s="884" t="s">
        <v>417</v>
      </c>
      <c r="D28" s="303"/>
      <c r="E28" s="301" t="s">
        <v>140</v>
      </c>
      <c r="F28" s="304"/>
      <c r="G28" s="300"/>
      <c r="H28" s="301" t="s">
        <v>140</v>
      </c>
      <c r="I28" s="302"/>
      <c r="J28" s="289"/>
      <c r="K28" s="301" t="s">
        <v>140</v>
      </c>
      <c r="L28" s="291"/>
      <c r="M28" s="292"/>
      <c r="N28" s="290" t="s">
        <v>140</v>
      </c>
      <c r="O28" s="293"/>
      <c r="P28" s="289"/>
      <c r="Q28" s="301" t="s">
        <v>140</v>
      </c>
      <c r="R28" s="291"/>
      <c r="S28" s="292"/>
      <c r="T28" s="290" t="s">
        <v>140</v>
      </c>
      <c r="U28" s="293"/>
      <c r="V28" s="289"/>
      <c r="W28" s="301" t="s">
        <v>140</v>
      </c>
      <c r="X28" s="291"/>
      <c r="Y28" s="292"/>
      <c r="Z28" s="290" t="s">
        <v>140</v>
      </c>
      <c r="AA28" s="293"/>
      <c r="AB28" s="289"/>
      <c r="AC28" s="301" t="s">
        <v>140</v>
      </c>
      <c r="AD28" s="291"/>
      <c r="AE28" s="292"/>
      <c r="AF28" s="290" t="s">
        <v>140</v>
      </c>
      <c r="AG28" s="290"/>
      <c r="AH28" s="289"/>
      <c r="AI28" s="301" t="s">
        <v>140</v>
      </c>
      <c r="AJ28" s="291"/>
      <c r="AK28" s="292"/>
      <c r="AL28" s="290" t="s">
        <v>140</v>
      </c>
      <c r="AM28" s="293"/>
      <c r="AN28" s="287" t="str">
        <f t="shared" si="13"/>
        <v/>
      </c>
      <c r="AO28" s="288" t="str">
        <f t="shared" si="14"/>
        <v/>
      </c>
      <c r="AP28" s="265">
        <f t="shared" si="15"/>
        <v>0</v>
      </c>
      <c r="AQ28" s="266">
        <f t="shared" si="16"/>
        <v>0</v>
      </c>
    </row>
    <row r="29" spans="1:43" ht="15" x14ac:dyDescent="0.2">
      <c r="A29" s="881" t="s">
        <v>417</v>
      </c>
      <c r="B29" s="401" t="str">
        <f t="shared" si="12"/>
        <v>-</v>
      </c>
      <c r="C29" s="884" t="s">
        <v>570</v>
      </c>
      <c r="D29" s="303"/>
      <c r="E29" s="301" t="s">
        <v>140</v>
      </c>
      <c r="F29" s="304"/>
      <c r="G29" s="300"/>
      <c r="H29" s="301" t="s">
        <v>140</v>
      </c>
      <c r="I29" s="302"/>
      <c r="J29" s="289"/>
      <c r="K29" s="301" t="s">
        <v>140</v>
      </c>
      <c r="L29" s="291"/>
      <c r="M29" s="292"/>
      <c r="N29" s="290" t="s">
        <v>140</v>
      </c>
      <c r="O29" s="293"/>
      <c r="P29" s="289"/>
      <c r="Q29" s="301" t="s">
        <v>140</v>
      </c>
      <c r="R29" s="291"/>
      <c r="S29" s="292"/>
      <c r="T29" s="290" t="s">
        <v>140</v>
      </c>
      <c r="U29" s="293"/>
      <c r="V29" s="289"/>
      <c r="W29" s="301" t="s">
        <v>140</v>
      </c>
      <c r="X29" s="291"/>
      <c r="Y29" s="292"/>
      <c r="Z29" s="290" t="s">
        <v>140</v>
      </c>
      <c r="AA29" s="293"/>
      <c r="AB29" s="289"/>
      <c r="AC29" s="301" t="s">
        <v>140</v>
      </c>
      <c r="AD29" s="291"/>
      <c r="AE29" s="292"/>
      <c r="AF29" s="290" t="s">
        <v>140</v>
      </c>
      <c r="AG29" s="290"/>
      <c r="AH29" s="289"/>
      <c r="AI29" s="301" t="s">
        <v>140</v>
      </c>
      <c r="AJ29" s="291"/>
      <c r="AK29" s="292"/>
      <c r="AL29" s="290" t="s">
        <v>140</v>
      </c>
      <c r="AM29" s="293"/>
      <c r="AN29" s="287" t="str">
        <f t="shared" si="13"/>
        <v/>
      </c>
      <c r="AO29" s="288" t="str">
        <f t="shared" si="14"/>
        <v/>
      </c>
      <c r="AP29" s="265">
        <f t="shared" si="15"/>
        <v>0</v>
      </c>
      <c r="AQ29" s="266">
        <f t="shared" si="16"/>
        <v>0</v>
      </c>
    </row>
    <row r="30" spans="1:43" ht="15" x14ac:dyDescent="0.2">
      <c r="A30" s="881" t="s">
        <v>569</v>
      </c>
      <c r="B30" s="401" t="str">
        <f t="shared" si="12"/>
        <v>-</v>
      </c>
      <c r="C30" s="884" t="s">
        <v>570</v>
      </c>
      <c r="D30" s="303"/>
      <c r="E30" s="301" t="s">
        <v>140</v>
      </c>
      <c r="F30" s="304"/>
      <c r="G30" s="300"/>
      <c r="H30" s="301" t="s">
        <v>140</v>
      </c>
      <c r="I30" s="302"/>
      <c r="J30" s="289"/>
      <c r="K30" s="301" t="s">
        <v>140</v>
      </c>
      <c r="L30" s="291"/>
      <c r="M30" s="292"/>
      <c r="N30" s="290" t="s">
        <v>140</v>
      </c>
      <c r="O30" s="293"/>
      <c r="P30" s="289"/>
      <c r="Q30" s="301" t="s">
        <v>140</v>
      </c>
      <c r="R30" s="291"/>
      <c r="S30" s="292"/>
      <c r="T30" s="290" t="s">
        <v>140</v>
      </c>
      <c r="U30" s="293"/>
      <c r="V30" s="289"/>
      <c r="W30" s="301" t="s">
        <v>140</v>
      </c>
      <c r="X30" s="291"/>
      <c r="Y30" s="292"/>
      <c r="Z30" s="290" t="s">
        <v>140</v>
      </c>
      <c r="AA30" s="293"/>
      <c r="AB30" s="289"/>
      <c r="AC30" s="301" t="s">
        <v>140</v>
      </c>
      <c r="AD30" s="291"/>
      <c r="AE30" s="292"/>
      <c r="AF30" s="290" t="s">
        <v>140</v>
      </c>
      <c r="AG30" s="290"/>
      <c r="AH30" s="289"/>
      <c r="AI30" s="301" t="s">
        <v>140</v>
      </c>
      <c r="AJ30" s="291"/>
      <c r="AK30" s="292"/>
      <c r="AL30" s="290" t="s">
        <v>140</v>
      </c>
      <c r="AM30" s="293"/>
      <c r="AN30" s="287" t="str">
        <f t="shared" si="13"/>
        <v/>
      </c>
      <c r="AO30" s="288" t="str">
        <f t="shared" si="14"/>
        <v/>
      </c>
      <c r="AP30" s="265">
        <f t="shared" ref="AP30:AP40" si="17">SUM(D30,G30,J30,M30,P30,S30,V30,Y30,AB30,AE30,AH30,AK30)</f>
        <v>0</v>
      </c>
      <c r="AQ30" s="266">
        <f t="shared" ref="AQ30:AQ40" si="18">SUM(F30,I30,L30,O30,R30,U30,X30,AA30,AD30,AG30,AJ30,AM30)</f>
        <v>0</v>
      </c>
    </row>
    <row r="31" spans="1:43" ht="15" x14ac:dyDescent="0.2">
      <c r="A31" s="416"/>
      <c r="B31" s="401" t="str">
        <f t="shared" ref="B31:B40" si="19">IF(A31&lt;&gt;"","-","")</f>
        <v/>
      </c>
      <c r="C31" s="694"/>
      <c r="D31" s="303"/>
      <c r="E31" s="301" t="s">
        <v>140</v>
      </c>
      <c r="F31" s="304"/>
      <c r="G31" s="300"/>
      <c r="H31" s="301" t="s">
        <v>140</v>
      </c>
      <c r="I31" s="302"/>
      <c r="J31" s="289"/>
      <c r="K31" s="301" t="s">
        <v>140</v>
      </c>
      <c r="L31" s="291"/>
      <c r="M31" s="292"/>
      <c r="N31" s="290" t="s">
        <v>140</v>
      </c>
      <c r="O31" s="293"/>
      <c r="P31" s="289"/>
      <c r="Q31" s="301" t="s">
        <v>140</v>
      </c>
      <c r="R31" s="291"/>
      <c r="S31" s="292"/>
      <c r="T31" s="290" t="s">
        <v>140</v>
      </c>
      <c r="U31" s="293"/>
      <c r="V31" s="289"/>
      <c r="W31" s="301" t="s">
        <v>140</v>
      </c>
      <c r="X31" s="291"/>
      <c r="Y31" s="292"/>
      <c r="Z31" s="290" t="s">
        <v>140</v>
      </c>
      <c r="AA31" s="293"/>
      <c r="AB31" s="289"/>
      <c r="AC31" s="301" t="s">
        <v>140</v>
      </c>
      <c r="AD31" s="291"/>
      <c r="AE31" s="292"/>
      <c r="AF31" s="290" t="s">
        <v>140</v>
      </c>
      <c r="AG31" s="290"/>
      <c r="AH31" s="289"/>
      <c r="AI31" s="301" t="s">
        <v>140</v>
      </c>
      <c r="AJ31" s="291"/>
      <c r="AK31" s="292"/>
      <c r="AL31" s="290" t="s">
        <v>140</v>
      </c>
      <c r="AM31" s="293"/>
      <c r="AN31" s="287" t="str">
        <f t="shared" ref="AN31:AN40" si="20">IF(AP31&gt;0,AP31,IF(AQ31&gt;0,AP31,""))</f>
        <v/>
      </c>
      <c r="AO31" s="288" t="str">
        <f t="shared" ref="AO31:AO40" si="21">IF(AP31&gt;0,AQ31,IF(AQ31&gt;0,AQ31,""))</f>
        <v/>
      </c>
      <c r="AP31" s="265">
        <f t="shared" si="17"/>
        <v>0</v>
      </c>
      <c r="AQ31" s="266">
        <f t="shared" si="18"/>
        <v>0</v>
      </c>
    </row>
    <row r="32" spans="1:43" ht="15" x14ac:dyDescent="0.2">
      <c r="A32" s="416"/>
      <c r="B32" s="401" t="str">
        <f t="shared" si="19"/>
        <v/>
      </c>
      <c r="C32" s="694"/>
      <c r="D32" s="303"/>
      <c r="E32" s="301" t="s">
        <v>140</v>
      </c>
      <c r="F32" s="304"/>
      <c r="G32" s="300"/>
      <c r="H32" s="301" t="s">
        <v>140</v>
      </c>
      <c r="I32" s="302"/>
      <c r="J32" s="289"/>
      <c r="K32" s="301" t="s">
        <v>140</v>
      </c>
      <c r="L32" s="291"/>
      <c r="M32" s="292"/>
      <c r="N32" s="290" t="s">
        <v>140</v>
      </c>
      <c r="O32" s="293"/>
      <c r="P32" s="289"/>
      <c r="Q32" s="301" t="s">
        <v>140</v>
      </c>
      <c r="R32" s="291"/>
      <c r="S32" s="292"/>
      <c r="T32" s="290" t="s">
        <v>140</v>
      </c>
      <c r="U32" s="293"/>
      <c r="V32" s="289"/>
      <c r="W32" s="301" t="s">
        <v>140</v>
      </c>
      <c r="X32" s="291"/>
      <c r="Y32" s="292"/>
      <c r="Z32" s="290" t="s">
        <v>140</v>
      </c>
      <c r="AA32" s="293"/>
      <c r="AB32" s="289"/>
      <c r="AC32" s="301" t="s">
        <v>140</v>
      </c>
      <c r="AD32" s="291"/>
      <c r="AE32" s="292"/>
      <c r="AF32" s="290" t="s">
        <v>140</v>
      </c>
      <c r="AG32" s="290"/>
      <c r="AH32" s="289"/>
      <c r="AI32" s="301" t="s">
        <v>140</v>
      </c>
      <c r="AJ32" s="291"/>
      <c r="AK32" s="292"/>
      <c r="AL32" s="290" t="s">
        <v>140</v>
      </c>
      <c r="AM32" s="293"/>
      <c r="AN32" s="287" t="str">
        <f t="shared" si="20"/>
        <v/>
      </c>
      <c r="AO32" s="288" t="str">
        <f t="shared" si="21"/>
        <v/>
      </c>
      <c r="AP32" s="265">
        <f t="shared" si="17"/>
        <v>0</v>
      </c>
      <c r="AQ32" s="266">
        <f t="shared" si="18"/>
        <v>0</v>
      </c>
    </row>
    <row r="33" spans="1:43" ht="15" x14ac:dyDescent="0.2">
      <c r="A33" s="416"/>
      <c r="B33" s="401" t="str">
        <f t="shared" si="19"/>
        <v/>
      </c>
      <c r="C33" s="694"/>
      <c r="D33" s="303"/>
      <c r="E33" s="301" t="s">
        <v>140</v>
      </c>
      <c r="F33" s="304"/>
      <c r="G33" s="300"/>
      <c r="H33" s="301" t="s">
        <v>140</v>
      </c>
      <c r="I33" s="302"/>
      <c r="J33" s="289"/>
      <c r="K33" s="301" t="s">
        <v>140</v>
      </c>
      <c r="L33" s="291"/>
      <c r="M33" s="292"/>
      <c r="N33" s="290" t="s">
        <v>140</v>
      </c>
      <c r="O33" s="293"/>
      <c r="P33" s="289"/>
      <c r="Q33" s="301" t="s">
        <v>140</v>
      </c>
      <c r="R33" s="291"/>
      <c r="S33" s="292"/>
      <c r="T33" s="290" t="s">
        <v>140</v>
      </c>
      <c r="U33" s="293"/>
      <c r="V33" s="289"/>
      <c r="W33" s="301" t="s">
        <v>140</v>
      </c>
      <c r="X33" s="291"/>
      <c r="Y33" s="292"/>
      <c r="Z33" s="290" t="s">
        <v>140</v>
      </c>
      <c r="AA33" s="293"/>
      <c r="AB33" s="289"/>
      <c r="AC33" s="301" t="s">
        <v>140</v>
      </c>
      <c r="AD33" s="291"/>
      <c r="AE33" s="292"/>
      <c r="AF33" s="290" t="s">
        <v>140</v>
      </c>
      <c r="AG33" s="290"/>
      <c r="AH33" s="289"/>
      <c r="AI33" s="301" t="s">
        <v>140</v>
      </c>
      <c r="AJ33" s="291"/>
      <c r="AK33" s="292"/>
      <c r="AL33" s="290" t="s">
        <v>140</v>
      </c>
      <c r="AM33" s="293"/>
      <c r="AN33" s="287" t="str">
        <f t="shared" si="20"/>
        <v/>
      </c>
      <c r="AO33" s="288" t="str">
        <f t="shared" si="21"/>
        <v/>
      </c>
      <c r="AP33" s="265">
        <f t="shared" si="17"/>
        <v>0</v>
      </c>
      <c r="AQ33" s="266">
        <f t="shared" si="18"/>
        <v>0</v>
      </c>
    </row>
    <row r="34" spans="1:43" ht="15" x14ac:dyDescent="0.2">
      <c r="A34" s="416"/>
      <c r="B34" s="401" t="str">
        <f t="shared" si="19"/>
        <v/>
      </c>
      <c r="C34" s="694"/>
      <c r="D34" s="303"/>
      <c r="E34" s="301" t="s">
        <v>140</v>
      </c>
      <c r="F34" s="304"/>
      <c r="G34" s="300"/>
      <c r="H34" s="301" t="s">
        <v>140</v>
      </c>
      <c r="I34" s="302"/>
      <c r="J34" s="289"/>
      <c r="K34" s="301" t="s">
        <v>140</v>
      </c>
      <c r="L34" s="291"/>
      <c r="M34" s="292"/>
      <c r="N34" s="290" t="s">
        <v>140</v>
      </c>
      <c r="O34" s="293"/>
      <c r="P34" s="289"/>
      <c r="Q34" s="301" t="s">
        <v>140</v>
      </c>
      <c r="R34" s="291"/>
      <c r="S34" s="292"/>
      <c r="T34" s="290" t="s">
        <v>140</v>
      </c>
      <c r="U34" s="293"/>
      <c r="V34" s="289"/>
      <c r="W34" s="301" t="s">
        <v>140</v>
      </c>
      <c r="X34" s="291"/>
      <c r="Y34" s="292"/>
      <c r="Z34" s="290" t="s">
        <v>140</v>
      </c>
      <c r="AA34" s="293"/>
      <c r="AB34" s="289"/>
      <c r="AC34" s="301" t="s">
        <v>140</v>
      </c>
      <c r="AD34" s="291"/>
      <c r="AE34" s="292"/>
      <c r="AF34" s="290" t="s">
        <v>140</v>
      </c>
      <c r="AG34" s="290"/>
      <c r="AH34" s="289"/>
      <c r="AI34" s="301" t="s">
        <v>140</v>
      </c>
      <c r="AJ34" s="291"/>
      <c r="AK34" s="292"/>
      <c r="AL34" s="290" t="s">
        <v>140</v>
      </c>
      <c r="AM34" s="293"/>
      <c r="AN34" s="287" t="str">
        <f t="shared" si="20"/>
        <v/>
      </c>
      <c r="AO34" s="288" t="str">
        <f t="shared" si="21"/>
        <v/>
      </c>
      <c r="AP34" s="265">
        <f t="shared" si="17"/>
        <v>0</v>
      </c>
      <c r="AQ34" s="266">
        <f t="shared" si="18"/>
        <v>0</v>
      </c>
    </row>
    <row r="35" spans="1:43" ht="15" x14ac:dyDescent="0.2">
      <c r="A35" s="416"/>
      <c r="B35" s="401" t="str">
        <f t="shared" si="19"/>
        <v/>
      </c>
      <c r="C35" s="694"/>
      <c r="D35" s="303"/>
      <c r="E35" s="301" t="s">
        <v>140</v>
      </c>
      <c r="F35" s="304"/>
      <c r="G35" s="300"/>
      <c r="H35" s="301" t="s">
        <v>140</v>
      </c>
      <c r="I35" s="302"/>
      <c r="J35" s="289"/>
      <c r="K35" s="301" t="s">
        <v>140</v>
      </c>
      <c r="L35" s="291"/>
      <c r="M35" s="292"/>
      <c r="N35" s="290" t="s">
        <v>140</v>
      </c>
      <c r="O35" s="293"/>
      <c r="P35" s="289"/>
      <c r="Q35" s="301" t="s">
        <v>140</v>
      </c>
      <c r="R35" s="291"/>
      <c r="S35" s="292"/>
      <c r="T35" s="290" t="s">
        <v>140</v>
      </c>
      <c r="U35" s="293"/>
      <c r="V35" s="289"/>
      <c r="W35" s="301" t="s">
        <v>140</v>
      </c>
      <c r="X35" s="291"/>
      <c r="Y35" s="292"/>
      <c r="Z35" s="290" t="s">
        <v>140</v>
      </c>
      <c r="AA35" s="293"/>
      <c r="AB35" s="289"/>
      <c r="AC35" s="301" t="s">
        <v>140</v>
      </c>
      <c r="AD35" s="291"/>
      <c r="AE35" s="292"/>
      <c r="AF35" s="290" t="s">
        <v>140</v>
      </c>
      <c r="AG35" s="290"/>
      <c r="AH35" s="289"/>
      <c r="AI35" s="301" t="s">
        <v>140</v>
      </c>
      <c r="AJ35" s="291"/>
      <c r="AK35" s="292"/>
      <c r="AL35" s="290" t="s">
        <v>140</v>
      </c>
      <c r="AM35" s="293"/>
      <c r="AN35" s="287" t="str">
        <f t="shared" si="20"/>
        <v/>
      </c>
      <c r="AO35" s="288" t="str">
        <f t="shared" si="21"/>
        <v/>
      </c>
      <c r="AP35" s="265">
        <f t="shared" si="17"/>
        <v>0</v>
      </c>
      <c r="AQ35" s="266">
        <f t="shared" si="18"/>
        <v>0</v>
      </c>
    </row>
    <row r="36" spans="1:43" ht="15" x14ac:dyDescent="0.2">
      <c r="A36" s="416"/>
      <c r="B36" s="401" t="str">
        <f t="shared" si="19"/>
        <v/>
      </c>
      <c r="C36" s="694"/>
      <c r="D36" s="303"/>
      <c r="E36" s="301" t="s">
        <v>140</v>
      </c>
      <c r="F36" s="304"/>
      <c r="G36" s="300"/>
      <c r="H36" s="301" t="s">
        <v>140</v>
      </c>
      <c r="I36" s="302"/>
      <c r="J36" s="289"/>
      <c r="K36" s="301" t="s">
        <v>140</v>
      </c>
      <c r="L36" s="291"/>
      <c r="M36" s="292"/>
      <c r="N36" s="290" t="s">
        <v>140</v>
      </c>
      <c r="O36" s="293"/>
      <c r="P36" s="289"/>
      <c r="Q36" s="301" t="s">
        <v>140</v>
      </c>
      <c r="R36" s="291"/>
      <c r="S36" s="292"/>
      <c r="T36" s="290" t="s">
        <v>140</v>
      </c>
      <c r="U36" s="293"/>
      <c r="V36" s="289"/>
      <c r="W36" s="301" t="s">
        <v>140</v>
      </c>
      <c r="X36" s="291"/>
      <c r="Y36" s="292"/>
      <c r="Z36" s="290" t="s">
        <v>140</v>
      </c>
      <c r="AA36" s="293"/>
      <c r="AB36" s="289"/>
      <c r="AC36" s="301" t="s">
        <v>140</v>
      </c>
      <c r="AD36" s="291"/>
      <c r="AE36" s="292"/>
      <c r="AF36" s="290" t="s">
        <v>140</v>
      </c>
      <c r="AG36" s="290"/>
      <c r="AH36" s="289"/>
      <c r="AI36" s="301" t="s">
        <v>140</v>
      </c>
      <c r="AJ36" s="291"/>
      <c r="AK36" s="292"/>
      <c r="AL36" s="290" t="s">
        <v>140</v>
      </c>
      <c r="AM36" s="293"/>
      <c r="AN36" s="287" t="str">
        <f t="shared" si="20"/>
        <v/>
      </c>
      <c r="AO36" s="288" t="str">
        <f t="shared" si="21"/>
        <v/>
      </c>
      <c r="AP36" s="265">
        <f t="shared" si="17"/>
        <v>0</v>
      </c>
      <c r="AQ36" s="266">
        <f t="shared" si="18"/>
        <v>0</v>
      </c>
    </row>
    <row r="37" spans="1:43" ht="15" x14ac:dyDescent="0.2">
      <c r="A37" s="416"/>
      <c r="B37" s="401" t="str">
        <f t="shared" si="19"/>
        <v/>
      </c>
      <c r="C37" s="694"/>
      <c r="D37" s="303"/>
      <c r="E37" s="301" t="s">
        <v>140</v>
      </c>
      <c r="F37" s="304"/>
      <c r="G37" s="300"/>
      <c r="H37" s="301" t="s">
        <v>140</v>
      </c>
      <c r="I37" s="302"/>
      <c r="J37" s="289"/>
      <c r="K37" s="301" t="s">
        <v>140</v>
      </c>
      <c r="L37" s="291"/>
      <c r="M37" s="292"/>
      <c r="N37" s="290" t="s">
        <v>140</v>
      </c>
      <c r="O37" s="293"/>
      <c r="P37" s="289"/>
      <c r="Q37" s="301" t="s">
        <v>140</v>
      </c>
      <c r="R37" s="291"/>
      <c r="S37" s="292"/>
      <c r="T37" s="290" t="s">
        <v>140</v>
      </c>
      <c r="U37" s="293"/>
      <c r="V37" s="289"/>
      <c r="W37" s="301" t="s">
        <v>140</v>
      </c>
      <c r="X37" s="291"/>
      <c r="Y37" s="292"/>
      <c r="Z37" s="290" t="s">
        <v>140</v>
      </c>
      <c r="AA37" s="293"/>
      <c r="AB37" s="289"/>
      <c r="AC37" s="301" t="s">
        <v>140</v>
      </c>
      <c r="AD37" s="291"/>
      <c r="AE37" s="292"/>
      <c r="AF37" s="290" t="s">
        <v>140</v>
      </c>
      <c r="AG37" s="290"/>
      <c r="AH37" s="289"/>
      <c r="AI37" s="301" t="s">
        <v>140</v>
      </c>
      <c r="AJ37" s="291"/>
      <c r="AK37" s="292"/>
      <c r="AL37" s="290" t="s">
        <v>140</v>
      </c>
      <c r="AM37" s="293"/>
      <c r="AN37" s="287" t="str">
        <f t="shared" si="20"/>
        <v/>
      </c>
      <c r="AO37" s="288" t="str">
        <f t="shared" si="21"/>
        <v/>
      </c>
      <c r="AP37" s="265">
        <f t="shared" si="17"/>
        <v>0</v>
      </c>
      <c r="AQ37" s="266">
        <f t="shared" si="18"/>
        <v>0</v>
      </c>
    </row>
    <row r="38" spans="1:43" ht="15" x14ac:dyDescent="0.2">
      <c r="A38" s="416"/>
      <c r="B38" s="401" t="str">
        <f t="shared" si="19"/>
        <v/>
      </c>
      <c r="C38" s="694"/>
      <c r="D38" s="303"/>
      <c r="E38" s="301" t="s">
        <v>140</v>
      </c>
      <c r="F38" s="304"/>
      <c r="G38" s="300"/>
      <c r="H38" s="301" t="s">
        <v>140</v>
      </c>
      <c r="I38" s="302"/>
      <c r="J38" s="289"/>
      <c r="K38" s="301" t="s">
        <v>140</v>
      </c>
      <c r="L38" s="291"/>
      <c r="M38" s="292"/>
      <c r="N38" s="290" t="s">
        <v>140</v>
      </c>
      <c r="O38" s="293"/>
      <c r="P38" s="289"/>
      <c r="Q38" s="301" t="s">
        <v>140</v>
      </c>
      <c r="R38" s="291"/>
      <c r="S38" s="292"/>
      <c r="T38" s="290" t="s">
        <v>140</v>
      </c>
      <c r="U38" s="293"/>
      <c r="V38" s="289"/>
      <c r="W38" s="301" t="s">
        <v>140</v>
      </c>
      <c r="X38" s="291"/>
      <c r="Y38" s="292"/>
      <c r="Z38" s="290" t="s">
        <v>140</v>
      </c>
      <c r="AA38" s="293"/>
      <c r="AB38" s="289"/>
      <c r="AC38" s="301" t="s">
        <v>140</v>
      </c>
      <c r="AD38" s="291"/>
      <c r="AE38" s="292"/>
      <c r="AF38" s="290" t="s">
        <v>140</v>
      </c>
      <c r="AG38" s="290"/>
      <c r="AH38" s="289"/>
      <c r="AI38" s="301" t="s">
        <v>140</v>
      </c>
      <c r="AJ38" s="291"/>
      <c r="AK38" s="292"/>
      <c r="AL38" s="290" t="s">
        <v>140</v>
      </c>
      <c r="AM38" s="293"/>
      <c r="AN38" s="287" t="str">
        <f t="shared" si="20"/>
        <v/>
      </c>
      <c r="AO38" s="288" t="str">
        <f t="shared" si="21"/>
        <v/>
      </c>
      <c r="AP38" s="265">
        <f t="shared" si="17"/>
        <v>0</v>
      </c>
      <c r="AQ38" s="266">
        <f t="shared" si="18"/>
        <v>0</v>
      </c>
    </row>
    <row r="39" spans="1:43" ht="15" x14ac:dyDescent="0.2">
      <c r="A39" s="416"/>
      <c r="B39" s="701" t="str">
        <f t="shared" si="19"/>
        <v/>
      </c>
      <c r="C39" s="702"/>
      <c r="D39" s="303"/>
      <c r="E39" s="301" t="s">
        <v>140</v>
      </c>
      <c r="F39" s="304"/>
      <c r="G39" s="300"/>
      <c r="H39" s="301" t="s">
        <v>140</v>
      </c>
      <c r="I39" s="302"/>
      <c r="J39" s="289"/>
      <c r="K39" s="301" t="s">
        <v>140</v>
      </c>
      <c r="L39" s="291"/>
      <c r="M39" s="292"/>
      <c r="N39" s="290" t="s">
        <v>140</v>
      </c>
      <c r="O39" s="293"/>
      <c r="P39" s="289"/>
      <c r="Q39" s="301" t="s">
        <v>140</v>
      </c>
      <c r="R39" s="291"/>
      <c r="S39" s="292"/>
      <c r="T39" s="290" t="s">
        <v>140</v>
      </c>
      <c r="U39" s="293"/>
      <c r="V39" s="289"/>
      <c r="W39" s="301" t="s">
        <v>140</v>
      </c>
      <c r="X39" s="291"/>
      <c r="Y39" s="292"/>
      <c r="Z39" s="290" t="s">
        <v>140</v>
      </c>
      <c r="AA39" s="293"/>
      <c r="AB39" s="289"/>
      <c r="AC39" s="301" t="s">
        <v>140</v>
      </c>
      <c r="AD39" s="291"/>
      <c r="AE39" s="292"/>
      <c r="AF39" s="290" t="s">
        <v>140</v>
      </c>
      <c r="AG39" s="290"/>
      <c r="AH39" s="289"/>
      <c r="AI39" s="301" t="s">
        <v>140</v>
      </c>
      <c r="AJ39" s="291"/>
      <c r="AK39" s="292"/>
      <c r="AL39" s="290" t="s">
        <v>140</v>
      </c>
      <c r="AM39" s="293"/>
      <c r="AN39" s="287" t="str">
        <f t="shared" si="20"/>
        <v/>
      </c>
      <c r="AO39" s="288" t="str">
        <f t="shared" si="21"/>
        <v/>
      </c>
      <c r="AP39" s="265">
        <f t="shared" si="17"/>
        <v>0</v>
      </c>
      <c r="AQ39" s="266">
        <f t="shared" si="18"/>
        <v>0</v>
      </c>
    </row>
    <row r="40" spans="1:43" ht="15.75" thickBot="1" x14ac:dyDescent="0.25">
      <c r="A40" s="703"/>
      <c r="B40" s="704" t="str">
        <f t="shared" si="19"/>
        <v/>
      </c>
      <c r="C40" s="705"/>
      <c r="D40" s="307"/>
      <c r="E40" s="308" t="s">
        <v>140</v>
      </c>
      <c r="F40" s="309"/>
      <c r="G40" s="310"/>
      <c r="H40" s="308" t="s">
        <v>140</v>
      </c>
      <c r="I40" s="311"/>
      <c r="J40" s="312"/>
      <c r="K40" s="308" t="s">
        <v>140</v>
      </c>
      <c r="L40" s="313"/>
      <c r="M40" s="314"/>
      <c r="N40" s="315" t="s">
        <v>140</v>
      </c>
      <c r="O40" s="316"/>
      <c r="P40" s="312"/>
      <c r="Q40" s="308" t="s">
        <v>140</v>
      </c>
      <c r="R40" s="313"/>
      <c r="S40" s="314"/>
      <c r="T40" s="315" t="s">
        <v>140</v>
      </c>
      <c r="U40" s="316"/>
      <c r="V40" s="312"/>
      <c r="W40" s="308" t="s">
        <v>140</v>
      </c>
      <c r="X40" s="313"/>
      <c r="Y40" s="314"/>
      <c r="Z40" s="315" t="s">
        <v>140</v>
      </c>
      <c r="AA40" s="316"/>
      <c r="AB40" s="312"/>
      <c r="AC40" s="308" t="s">
        <v>140</v>
      </c>
      <c r="AD40" s="313"/>
      <c r="AE40" s="314"/>
      <c r="AF40" s="315" t="s">
        <v>140</v>
      </c>
      <c r="AG40" s="315"/>
      <c r="AH40" s="312"/>
      <c r="AI40" s="308" t="s">
        <v>140</v>
      </c>
      <c r="AJ40" s="313"/>
      <c r="AK40" s="314"/>
      <c r="AL40" s="315" t="s">
        <v>140</v>
      </c>
      <c r="AM40" s="316"/>
      <c r="AN40" s="317" t="str">
        <f t="shared" si="20"/>
        <v/>
      </c>
      <c r="AO40" s="318" t="str">
        <f t="shared" si="21"/>
        <v/>
      </c>
      <c r="AP40" s="265">
        <f t="shared" si="17"/>
        <v>0</v>
      </c>
      <c r="AQ40" s="266">
        <f t="shared" si="18"/>
        <v>0</v>
      </c>
    </row>
    <row r="41" spans="1:43" ht="19.5" thickTop="1" x14ac:dyDescent="0.3">
      <c r="A41" s="1355" t="str">
        <f>IF(Teilnehmer!$K$5="A2",Teilnehmer!$A$5,IF(Teilnehmer!$K$6="A2",Teilnehmer!$A$6,IF(Teilnehmer!$K$7="A2",Teilnehmer!$A$7,IF(Teilnehmer!$K$8="A2",Teilnehmer!$A$8,IF(Teilnehmer!$K$9="A2",Teilnehmer!$A$9,IF(Teilnehmer!$K$10="A2",Teilnehmer!$A$10,IF(Teilnehmer!$K$11="A2",Teilnehmer!$A$11,IF(Teilnehmer!$K$12="A2",Teilnehmer!$A$12,IF(Teilnehmer!$K$13="A2",Teilnehmer!#REF!,IF(Teilnehmer!#REF!="A2",""))))))))))</f>
        <v>BSG Aktiv</v>
      </c>
      <c r="B41" s="1356"/>
      <c r="C41" s="1356"/>
      <c r="D41" s="1356"/>
      <c r="E41" s="1356"/>
      <c r="F41" s="1356"/>
      <c r="G41" s="1356"/>
      <c r="H41" s="1356"/>
      <c r="I41" s="1356"/>
      <c r="J41" s="1356"/>
      <c r="K41" s="1356"/>
      <c r="L41" s="1356"/>
      <c r="M41" s="1356"/>
      <c r="N41" s="1356"/>
      <c r="O41" s="1356"/>
      <c r="P41" s="1356"/>
      <c r="Q41" s="1356"/>
      <c r="R41" s="1356"/>
      <c r="S41" s="1356"/>
      <c r="T41" s="1356"/>
      <c r="U41" s="1356"/>
      <c r="V41" s="1356"/>
      <c r="W41" s="1356"/>
      <c r="X41" s="1356"/>
      <c r="Y41" s="1356"/>
      <c r="Z41" s="1356"/>
      <c r="AA41" s="1356"/>
      <c r="AB41" s="1356"/>
      <c r="AC41" s="1356"/>
      <c r="AD41" s="1356"/>
      <c r="AE41" s="1356"/>
      <c r="AF41" s="1356"/>
      <c r="AG41" s="1356"/>
      <c r="AH41" s="1356"/>
      <c r="AI41" s="1356"/>
      <c r="AJ41" s="1356"/>
      <c r="AK41" s="1356"/>
      <c r="AL41" s="1356"/>
      <c r="AM41" s="1356"/>
      <c r="AN41" s="1356"/>
      <c r="AO41" s="1357"/>
      <c r="AP41" s="271"/>
      <c r="AQ41" s="271"/>
    </row>
    <row r="42" spans="1:43" s="542" customFormat="1" ht="18" customHeight="1" x14ac:dyDescent="0.2">
      <c r="A42" s="269"/>
      <c r="D42" s="1358" t="str">
        <f>IF(A_2024!$E$17=$A$41,A_2024!$G$17,IF(A_2024!$G$17=$A$41,A_2024!$E$17,IF(A_2024!$E$18=$A$41,A_2024!$G$18,IF(A_2024!$G$18=$A$41,A_2024!$E$18,IF(A_2024!$E$24=$A$41,A_2024!$G$24,IF(A_2024!$G$24=$A$41,A_2024!$E$24,""))))))</f>
        <v>Stadtverwaltung Aachen</v>
      </c>
      <c r="E42" s="1359"/>
      <c r="F42" s="1359"/>
      <c r="G42" s="1359"/>
      <c r="H42" s="1359"/>
      <c r="I42" s="1360"/>
      <c r="J42" s="1361" t="str">
        <f>IF(A_2024!$E$22=$A$41,A_2024!$G$22,IF(A_2024!$G$22=$A$41,A_2024!$E$22,IF(A_2024!$E$23=$A$41,A_2024!$G$23,IF(A_2024!$G$23=$A$41,A_2024!$E$23,""))))</f>
        <v>Boendgen - Baustoffe</v>
      </c>
      <c r="K42" s="1362"/>
      <c r="L42" s="1362"/>
      <c r="M42" s="1362"/>
      <c r="N42" s="1362"/>
      <c r="O42" s="1363"/>
      <c r="P42" s="1409" t="str">
        <f>IF(A_2024!$E$26=$A$41,A_2024!$G$26,IF(A_2024!$G$26=$A$41,A_2024!$E$26,IF(A_2024!$E$27=$A$41,A_2024!$G$27,IF(A_2024!$G$27=$A$41,A_2024!$E$27,""))))</f>
        <v>Finanzamt /Generali Deutschland</v>
      </c>
      <c r="Q42" s="1410"/>
      <c r="R42" s="1410"/>
      <c r="S42" s="1410"/>
      <c r="T42" s="1410"/>
      <c r="U42" s="1411"/>
      <c r="V42" s="1361"/>
      <c r="W42" s="1362"/>
      <c r="X42" s="1362"/>
      <c r="Y42" s="1362"/>
      <c r="Z42" s="1362"/>
      <c r="AA42" s="1363"/>
      <c r="AB42" s="1361"/>
      <c r="AC42" s="1362"/>
      <c r="AD42" s="1362"/>
      <c r="AE42" s="1362"/>
      <c r="AF42" s="1362"/>
      <c r="AG42" s="1362"/>
      <c r="AH42" s="1361"/>
      <c r="AI42" s="1362"/>
      <c r="AJ42" s="1362"/>
      <c r="AK42" s="1362"/>
      <c r="AL42" s="1362"/>
      <c r="AM42" s="1363"/>
      <c r="AN42" s="1371"/>
      <c r="AO42" s="1372"/>
      <c r="AP42" s="549"/>
      <c r="AQ42" s="549"/>
    </row>
    <row r="43" spans="1:43" ht="18.75" x14ac:dyDescent="0.3">
      <c r="A43" s="270"/>
      <c r="B43" s="271"/>
      <c r="C43" s="272"/>
      <c r="D43" s="740">
        <f>SUM(D45:D60,D62:D80)</f>
        <v>0</v>
      </c>
      <c r="E43" s="741" t="s">
        <v>140</v>
      </c>
      <c r="F43" s="742">
        <f>SUM(F45:F60,F62:F80)</f>
        <v>0</v>
      </c>
      <c r="G43" s="322"/>
      <c r="H43" s="323" t="s">
        <v>140</v>
      </c>
      <c r="I43" s="324"/>
      <c r="J43" s="735">
        <f>SUM(J45:J60,J62:J80)</f>
        <v>0</v>
      </c>
      <c r="K43" s="736" t="s">
        <v>140</v>
      </c>
      <c r="L43" s="737">
        <f>SUM(L45:L60,L62:L80)</f>
        <v>0</v>
      </c>
      <c r="M43" s="740">
        <f>SUM(M45:M60,M62:M80)</f>
        <v>0</v>
      </c>
      <c r="N43" s="741" t="s">
        <v>140</v>
      </c>
      <c r="O43" s="742">
        <f>SUM(O45:O60,O62:O80)</f>
        <v>0</v>
      </c>
      <c r="P43" s="740">
        <f>SUM(P45:P60,P62:P80)</f>
        <v>0</v>
      </c>
      <c r="Q43" s="741" t="s">
        <v>140</v>
      </c>
      <c r="R43" s="742">
        <f>SUM(R45:R60,R62:R80)</f>
        <v>0</v>
      </c>
      <c r="S43" s="735">
        <f>SUM(S45:S60,S62:S80)</f>
        <v>0</v>
      </c>
      <c r="T43" s="736" t="s">
        <v>140</v>
      </c>
      <c r="U43" s="737">
        <f>SUM(U45:U60,U62:U80)</f>
        <v>0</v>
      </c>
      <c r="V43" s="331"/>
      <c r="W43" s="323" t="s">
        <v>140</v>
      </c>
      <c r="X43" s="332"/>
      <c r="Y43" s="322"/>
      <c r="Z43" s="323" t="s">
        <v>140</v>
      </c>
      <c r="AA43" s="324"/>
      <c r="AB43" s="330"/>
      <c r="AC43" s="323" t="s">
        <v>140</v>
      </c>
      <c r="AD43" s="332"/>
      <c r="AE43" s="322"/>
      <c r="AF43" s="323" t="s">
        <v>140</v>
      </c>
      <c r="AG43" s="324"/>
      <c r="AH43" s="333"/>
      <c r="AI43" s="320" t="s">
        <v>140</v>
      </c>
      <c r="AJ43" s="334"/>
      <c r="AK43" s="335"/>
      <c r="AL43" s="320" t="s">
        <v>140</v>
      </c>
      <c r="AM43" s="336"/>
      <c r="AN43" s="1412"/>
      <c r="AO43" s="1413"/>
      <c r="AP43" s="265"/>
      <c r="AQ43" s="265"/>
    </row>
    <row r="44" spans="1:43" ht="15.75" thickBot="1" x14ac:dyDescent="0.3">
      <c r="A44" s="1394" t="s">
        <v>446</v>
      </c>
      <c r="B44" s="1395"/>
      <c r="C44" s="1396"/>
      <c r="D44" s="1392" t="s">
        <v>447</v>
      </c>
      <c r="E44" s="1381"/>
      <c r="F44" s="1381"/>
      <c r="G44" s="1387" t="s">
        <v>448</v>
      </c>
      <c r="H44" s="1387"/>
      <c r="I44" s="1393"/>
      <c r="J44" s="1398" t="s">
        <v>447</v>
      </c>
      <c r="K44" s="1399"/>
      <c r="L44" s="1399"/>
      <c r="M44" s="1407" t="s">
        <v>448</v>
      </c>
      <c r="N44" s="1381"/>
      <c r="O44" s="1381"/>
      <c r="P44" s="1392" t="s">
        <v>447</v>
      </c>
      <c r="Q44" s="1381"/>
      <c r="R44" s="1381"/>
      <c r="S44" s="1408" t="s">
        <v>447</v>
      </c>
      <c r="T44" s="1399"/>
      <c r="U44" s="1399"/>
      <c r="V44" s="1386" t="s">
        <v>447</v>
      </c>
      <c r="W44" s="1387"/>
      <c r="X44" s="1387"/>
      <c r="Y44" s="1387" t="s">
        <v>448</v>
      </c>
      <c r="Z44" s="1387"/>
      <c r="AA44" s="1393"/>
      <c r="AB44" s="1386" t="s">
        <v>447</v>
      </c>
      <c r="AC44" s="1387"/>
      <c r="AD44" s="1387"/>
      <c r="AE44" s="1387" t="s">
        <v>448</v>
      </c>
      <c r="AF44" s="1387"/>
      <c r="AG44" s="1393"/>
      <c r="AH44" s="1397" t="s">
        <v>447</v>
      </c>
      <c r="AI44" s="1347"/>
      <c r="AJ44" s="1347"/>
      <c r="AK44" s="1347" t="s">
        <v>448</v>
      </c>
      <c r="AL44" s="1347"/>
      <c r="AM44" s="1348"/>
      <c r="AN44" s="279" t="s">
        <v>449</v>
      </c>
      <c r="AO44" s="280" t="s">
        <v>450</v>
      </c>
      <c r="AP44" s="281"/>
      <c r="AQ44" s="281"/>
    </row>
    <row r="45" spans="1:43" ht="14.25" x14ac:dyDescent="0.2">
      <c r="A45" s="881" t="s">
        <v>14</v>
      </c>
      <c r="B45" s="884"/>
      <c r="C45" s="877" t="s">
        <v>30</v>
      </c>
      <c r="D45" s="835"/>
      <c r="E45" s="836" t="s">
        <v>140</v>
      </c>
      <c r="F45" s="284"/>
      <c r="G45" s="285"/>
      <c r="H45" s="836" t="s">
        <v>140</v>
      </c>
      <c r="I45" s="837"/>
      <c r="J45" s="835"/>
      <c r="K45" s="836" t="s">
        <v>140</v>
      </c>
      <c r="L45" s="284"/>
      <c r="M45" s="285"/>
      <c r="N45" s="836" t="s">
        <v>140</v>
      </c>
      <c r="O45" s="836"/>
      <c r="P45" s="835"/>
      <c r="Q45" s="836" t="s">
        <v>140</v>
      </c>
      <c r="R45" s="284"/>
      <c r="S45" s="285"/>
      <c r="T45" s="836" t="s">
        <v>140</v>
      </c>
      <c r="U45" s="836"/>
      <c r="V45" s="835"/>
      <c r="W45" s="836" t="s">
        <v>140</v>
      </c>
      <c r="X45" s="284"/>
      <c r="Y45" s="285"/>
      <c r="Z45" s="836" t="s">
        <v>140</v>
      </c>
      <c r="AA45" s="837"/>
      <c r="AB45" s="836"/>
      <c r="AC45" s="836" t="s">
        <v>140</v>
      </c>
      <c r="AD45" s="284"/>
      <c r="AE45" s="285"/>
      <c r="AF45" s="836" t="s">
        <v>140</v>
      </c>
      <c r="AG45" s="836"/>
      <c r="AH45" s="337"/>
      <c r="AI45" s="337" t="s">
        <v>140</v>
      </c>
      <c r="AJ45" s="338"/>
      <c r="AK45" s="339"/>
      <c r="AL45" s="337" t="s">
        <v>140</v>
      </c>
      <c r="AM45" s="337"/>
      <c r="AN45" s="287" t="str">
        <f t="shared" ref="AN45:AN50" si="22">IF(AP45&gt;0,AP45,IF(AQ45&gt;0,AP45,""))</f>
        <v/>
      </c>
      <c r="AO45" s="288" t="str">
        <f t="shared" ref="AO45:AO50" si="23">IF(AP45&gt;0,AQ45,IF(AQ45&gt;0,AQ45,""))</f>
        <v/>
      </c>
      <c r="AP45" s="265">
        <f>SUM(D45,G45,J45,M45,P45,S45,V45,Y45,AB45,AE45,AH45,AK45)</f>
        <v>0</v>
      </c>
      <c r="AQ45" s="266">
        <f>SUM(F45,I45,L45,O45,R45,U45,X45,AA45,AD45,AG45,AJ45,AM45)</f>
        <v>0</v>
      </c>
    </row>
    <row r="46" spans="1:43" ht="14.25" x14ac:dyDescent="0.2">
      <c r="A46" s="881" t="s">
        <v>19</v>
      </c>
      <c r="B46" s="884"/>
      <c r="C46" s="877" t="s">
        <v>236</v>
      </c>
      <c r="D46" s="289"/>
      <c r="E46" s="301" t="s">
        <v>140</v>
      </c>
      <c r="F46" s="291"/>
      <c r="G46" s="292"/>
      <c r="H46" s="290" t="s">
        <v>140</v>
      </c>
      <c r="I46" s="293"/>
      <c r="J46" s="289"/>
      <c r="K46" s="290" t="s">
        <v>140</v>
      </c>
      <c r="L46" s="291"/>
      <c r="M46" s="292"/>
      <c r="N46" s="290" t="s">
        <v>140</v>
      </c>
      <c r="O46" s="290"/>
      <c r="P46" s="289"/>
      <c r="Q46" s="301" t="s">
        <v>140</v>
      </c>
      <c r="R46" s="291"/>
      <c r="S46" s="292"/>
      <c r="T46" s="290" t="s">
        <v>140</v>
      </c>
      <c r="U46" s="290"/>
      <c r="V46" s="289"/>
      <c r="W46" s="301" t="s">
        <v>140</v>
      </c>
      <c r="X46" s="291"/>
      <c r="Y46" s="292"/>
      <c r="Z46" s="290" t="s">
        <v>140</v>
      </c>
      <c r="AA46" s="293"/>
      <c r="AB46" s="290"/>
      <c r="AC46" s="301" t="s">
        <v>140</v>
      </c>
      <c r="AD46" s="291"/>
      <c r="AE46" s="292"/>
      <c r="AF46" s="290" t="s">
        <v>140</v>
      </c>
      <c r="AG46" s="290"/>
      <c r="AH46" s="340"/>
      <c r="AI46" s="341" t="s">
        <v>140</v>
      </c>
      <c r="AJ46" s="342"/>
      <c r="AK46" s="343"/>
      <c r="AL46" s="340" t="s">
        <v>140</v>
      </c>
      <c r="AM46" s="340"/>
      <c r="AN46" s="287" t="str">
        <f t="shared" si="22"/>
        <v/>
      </c>
      <c r="AO46" s="288" t="str">
        <f t="shared" si="23"/>
        <v/>
      </c>
      <c r="AP46" s="265">
        <f>SUM(D46,G46,J46,M46,P46,S46,V46,Y46,AB46,AE46,AH46,AK46)</f>
        <v>0</v>
      </c>
      <c r="AQ46" s="266">
        <f>SUM(F46,I46,L46,O46,R46,U46,X46,AA46,AD46,AG46,AJ46,AM46)</f>
        <v>0</v>
      </c>
    </row>
    <row r="47" spans="1:43" ht="14.25" x14ac:dyDescent="0.2">
      <c r="A47" s="881" t="s">
        <v>58</v>
      </c>
      <c r="B47" s="884"/>
      <c r="C47" s="877" t="s">
        <v>59</v>
      </c>
      <c r="D47" s="289"/>
      <c r="E47" s="301" t="s">
        <v>140</v>
      </c>
      <c r="F47" s="291"/>
      <c r="G47" s="292"/>
      <c r="H47" s="290" t="s">
        <v>140</v>
      </c>
      <c r="I47" s="293"/>
      <c r="J47" s="289"/>
      <c r="K47" s="290" t="s">
        <v>140</v>
      </c>
      <c r="L47" s="291"/>
      <c r="M47" s="292"/>
      <c r="N47" s="290" t="s">
        <v>140</v>
      </c>
      <c r="O47" s="290"/>
      <c r="P47" s="289"/>
      <c r="Q47" s="301" t="s">
        <v>140</v>
      </c>
      <c r="R47" s="291"/>
      <c r="S47" s="292"/>
      <c r="T47" s="290" t="s">
        <v>140</v>
      </c>
      <c r="U47" s="290"/>
      <c r="V47" s="289"/>
      <c r="W47" s="301" t="s">
        <v>140</v>
      </c>
      <c r="X47" s="291"/>
      <c r="Y47" s="292"/>
      <c r="Z47" s="290" t="s">
        <v>140</v>
      </c>
      <c r="AA47" s="293"/>
      <c r="AB47" s="290"/>
      <c r="AC47" s="301" t="s">
        <v>140</v>
      </c>
      <c r="AD47" s="291"/>
      <c r="AE47" s="292"/>
      <c r="AF47" s="290" t="s">
        <v>140</v>
      </c>
      <c r="AG47" s="290"/>
      <c r="AH47" s="340"/>
      <c r="AI47" s="341" t="s">
        <v>140</v>
      </c>
      <c r="AJ47" s="342"/>
      <c r="AK47" s="343"/>
      <c r="AL47" s="340" t="s">
        <v>140</v>
      </c>
      <c r="AM47" s="340"/>
      <c r="AN47" s="287" t="str">
        <f t="shared" si="22"/>
        <v/>
      </c>
      <c r="AO47" s="288" t="str">
        <f t="shared" si="23"/>
        <v/>
      </c>
      <c r="AP47" s="265">
        <f>SUM(D47,G47,J47,M47,P47,S47,V47,Y47,AB47,AE47,AH47,AK47)</f>
        <v>0</v>
      </c>
      <c r="AQ47" s="266">
        <f>SUM(F47,I47,L47,O47,R47,U47,X47,AA47,AD47,AG47,AJ47,AM47)</f>
        <v>0</v>
      </c>
    </row>
    <row r="48" spans="1:43" ht="14.25" x14ac:dyDescent="0.2">
      <c r="A48" s="881" t="s">
        <v>571</v>
      </c>
      <c r="B48" s="884"/>
      <c r="C48" s="877" t="s">
        <v>572</v>
      </c>
      <c r="D48" s="289"/>
      <c r="E48" s="301" t="s">
        <v>140</v>
      </c>
      <c r="F48" s="291"/>
      <c r="G48" s="292"/>
      <c r="H48" s="290" t="s">
        <v>140</v>
      </c>
      <c r="I48" s="293"/>
      <c r="J48" s="289"/>
      <c r="K48" s="290" t="s">
        <v>140</v>
      </c>
      <c r="L48" s="291"/>
      <c r="M48" s="292"/>
      <c r="N48" s="290" t="s">
        <v>140</v>
      </c>
      <c r="O48" s="290"/>
      <c r="P48" s="289"/>
      <c r="Q48" s="301" t="s">
        <v>140</v>
      </c>
      <c r="R48" s="291"/>
      <c r="S48" s="292"/>
      <c r="T48" s="290" t="s">
        <v>140</v>
      </c>
      <c r="U48" s="290"/>
      <c r="V48" s="289"/>
      <c r="W48" s="301" t="s">
        <v>140</v>
      </c>
      <c r="X48" s="291"/>
      <c r="Y48" s="292"/>
      <c r="Z48" s="290" t="s">
        <v>140</v>
      </c>
      <c r="AA48" s="293"/>
      <c r="AB48" s="290"/>
      <c r="AC48" s="301" t="s">
        <v>140</v>
      </c>
      <c r="AD48" s="291"/>
      <c r="AE48" s="292"/>
      <c r="AF48" s="290" t="s">
        <v>140</v>
      </c>
      <c r="AG48" s="290"/>
      <c r="AH48" s="340"/>
      <c r="AI48" s="341" t="s">
        <v>140</v>
      </c>
      <c r="AJ48" s="342"/>
      <c r="AK48" s="343"/>
      <c r="AL48" s="340" t="s">
        <v>140</v>
      </c>
      <c r="AM48" s="340"/>
      <c r="AN48" s="287" t="str">
        <f t="shared" si="22"/>
        <v/>
      </c>
      <c r="AO48" s="288" t="str">
        <f t="shared" si="23"/>
        <v/>
      </c>
      <c r="AP48" s="265">
        <f>SUM(D48,G48,J48,M48,P48,S48,V48,Y48,AB48,AE48,AH48,AK48)</f>
        <v>0</v>
      </c>
      <c r="AQ48" s="266">
        <f>SUM(F48,I48,L48,O48,R48,U48,X48,AA48,AD48,AG48,AJ48,AM48)</f>
        <v>0</v>
      </c>
    </row>
    <row r="49" spans="1:43" x14ac:dyDescent="0.2">
      <c r="A49" s="881"/>
      <c r="B49" s="884"/>
      <c r="C49" s="884" t="s">
        <v>574</v>
      </c>
      <c r="D49" s="289"/>
      <c r="E49" s="301" t="s">
        <v>140</v>
      </c>
      <c r="F49" s="291"/>
      <c r="G49" s="292"/>
      <c r="H49" s="290" t="s">
        <v>140</v>
      </c>
      <c r="I49" s="293"/>
      <c r="J49" s="289"/>
      <c r="K49" s="290" t="s">
        <v>140</v>
      </c>
      <c r="L49" s="291"/>
      <c r="M49" s="292"/>
      <c r="N49" s="290" t="s">
        <v>140</v>
      </c>
      <c r="O49" s="290"/>
      <c r="P49" s="289"/>
      <c r="Q49" s="301" t="s">
        <v>140</v>
      </c>
      <c r="R49" s="291"/>
      <c r="S49" s="292"/>
      <c r="T49" s="290" t="s">
        <v>140</v>
      </c>
      <c r="U49" s="290"/>
      <c r="V49" s="289"/>
      <c r="W49" s="301" t="s">
        <v>140</v>
      </c>
      <c r="X49" s="291"/>
      <c r="Y49" s="292"/>
      <c r="Z49" s="290" t="s">
        <v>140</v>
      </c>
      <c r="AA49" s="293"/>
      <c r="AB49" s="290"/>
      <c r="AC49" s="301" t="s">
        <v>140</v>
      </c>
      <c r="AD49" s="291"/>
      <c r="AE49" s="292"/>
      <c r="AF49" s="290" t="s">
        <v>140</v>
      </c>
      <c r="AG49" s="290"/>
      <c r="AH49" s="340"/>
      <c r="AI49" s="341" t="s">
        <v>140</v>
      </c>
      <c r="AJ49" s="342"/>
      <c r="AK49" s="343"/>
      <c r="AL49" s="340" t="s">
        <v>140</v>
      </c>
      <c r="AM49" s="340"/>
      <c r="AN49" s="287" t="str">
        <f t="shared" si="22"/>
        <v/>
      </c>
      <c r="AO49" s="288" t="str">
        <f t="shared" si="23"/>
        <v/>
      </c>
      <c r="AP49" s="265">
        <f>SUM(D49,G49,J49,M49,P49,S49,V49,Y49,AB49,AE49,AH49,AK49)</f>
        <v>0</v>
      </c>
      <c r="AQ49" s="266">
        <f>SUM(F49,I49,L49,O49,R49,U49,X49,AA49,AD49,AG49,AJ49,AM49)</f>
        <v>0</v>
      </c>
    </row>
    <row r="50" spans="1:43" ht="15" x14ac:dyDescent="0.2">
      <c r="A50" s="881" t="s">
        <v>19</v>
      </c>
      <c r="B50" s="401"/>
      <c r="C50" s="877" t="s">
        <v>35</v>
      </c>
      <c r="D50" s="289"/>
      <c r="E50" s="301" t="s">
        <v>140</v>
      </c>
      <c r="F50" s="291"/>
      <c r="G50" s="292"/>
      <c r="H50" s="290" t="s">
        <v>140</v>
      </c>
      <c r="I50" s="293"/>
      <c r="J50" s="289"/>
      <c r="K50" s="290" t="s">
        <v>140</v>
      </c>
      <c r="L50" s="291"/>
      <c r="M50" s="292"/>
      <c r="N50" s="290" t="s">
        <v>140</v>
      </c>
      <c r="O50" s="290"/>
      <c r="P50" s="289"/>
      <c r="Q50" s="301" t="s">
        <v>140</v>
      </c>
      <c r="R50" s="291"/>
      <c r="S50" s="292"/>
      <c r="T50" s="290" t="s">
        <v>140</v>
      </c>
      <c r="U50" s="290"/>
      <c r="V50" s="289"/>
      <c r="W50" s="301" t="s">
        <v>140</v>
      </c>
      <c r="X50" s="291"/>
      <c r="Y50" s="292"/>
      <c r="Z50" s="290" t="s">
        <v>140</v>
      </c>
      <c r="AA50" s="293"/>
      <c r="AB50" s="290"/>
      <c r="AC50" s="301" t="s">
        <v>140</v>
      </c>
      <c r="AD50" s="291"/>
      <c r="AE50" s="292"/>
      <c r="AF50" s="290" t="s">
        <v>140</v>
      </c>
      <c r="AG50" s="290"/>
      <c r="AH50" s="340"/>
      <c r="AI50" s="341" t="s">
        <v>140</v>
      </c>
      <c r="AJ50" s="342"/>
      <c r="AK50" s="343"/>
      <c r="AL50" s="340" t="s">
        <v>140</v>
      </c>
      <c r="AM50" s="340"/>
      <c r="AN50" s="287" t="str">
        <f t="shared" si="22"/>
        <v/>
      </c>
      <c r="AO50" s="288" t="str">
        <f t="shared" si="23"/>
        <v/>
      </c>
      <c r="AP50" s="265">
        <f t="shared" ref="AP50:AP80" si="24">SUM(D50,G50,J50,M50,P50,S50,V50,Y50,AB50,AE50,AH50,AK50)</f>
        <v>0</v>
      </c>
      <c r="AQ50" s="266">
        <f t="shared" ref="AQ50:AQ80" si="25">SUM(F50,I50,L50,O50,R50,U50,X50,AA50,AD50,AG50,AJ50,AM50)</f>
        <v>0</v>
      </c>
    </row>
    <row r="51" spans="1:43" ht="15" x14ac:dyDescent="0.2">
      <c r="A51" s="881" t="s">
        <v>322</v>
      </c>
      <c r="B51" s="401"/>
      <c r="C51" s="877" t="s">
        <v>323</v>
      </c>
      <c r="D51" s="289"/>
      <c r="E51" s="301" t="s">
        <v>140</v>
      </c>
      <c r="F51" s="291"/>
      <c r="G51" s="292"/>
      <c r="H51" s="290" t="s">
        <v>140</v>
      </c>
      <c r="I51" s="293"/>
      <c r="J51" s="289"/>
      <c r="K51" s="290" t="s">
        <v>140</v>
      </c>
      <c r="L51" s="291"/>
      <c r="M51" s="300"/>
      <c r="N51" s="301" t="s">
        <v>140</v>
      </c>
      <c r="O51" s="302"/>
      <c r="P51" s="289"/>
      <c r="Q51" s="301" t="s">
        <v>140</v>
      </c>
      <c r="R51" s="291"/>
      <c r="S51" s="292"/>
      <c r="T51" s="290" t="s">
        <v>140</v>
      </c>
      <c r="U51" s="290"/>
      <c r="V51" s="289"/>
      <c r="W51" s="301" t="s">
        <v>140</v>
      </c>
      <c r="X51" s="291"/>
      <c r="Y51" s="292"/>
      <c r="Z51" s="290" t="s">
        <v>140</v>
      </c>
      <c r="AA51" s="293"/>
      <c r="AB51" s="290"/>
      <c r="AC51" s="301" t="s">
        <v>140</v>
      </c>
      <c r="AD51" s="291"/>
      <c r="AE51" s="292"/>
      <c r="AF51" s="290" t="s">
        <v>140</v>
      </c>
      <c r="AG51" s="290"/>
      <c r="AH51" s="340"/>
      <c r="AI51" s="341" t="s">
        <v>140</v>
      </c>
      <c r="AJ51" s="342"/>
      <c r="AK51" s="343"/>
      <c r="AL51" s="340" t="s">
        <v>140</v>
      </c>
      <c r="AM51" s="340"/>
      <c r="AN51" s="287" t="str">
        <f t="shared" ref="AN51:AN56" si="26">IF(AP51&gt;0,AP51,IF(AQ51&gt;0,AP51,""))</f>
        <v/>
      </c>
      <c r="AO51" s="288" t="str">
        <f t="shared" ref="AO51:AO56" si="27">IF(AP51&gt;0,AQ51,IF(AQ51&gt;0,AQ51,""))</f>
        <v/>
      </c>
      <c r="AP51" s="265">
        <f t="shared" si="24"/>
        <v>0</v>
      </c>
      <c r="AQ51" s="266">
        <f t="shared" si="25"/>
        <v>0</v>
      </c>
    </row>
    <row r="52" spans="1:43" ht="15" x14ac:dyDescent="0.2">
      <c r="A52" s="881" t="s">
        <v>54</v>
      </c>
      <c r="B52" s="401"/>
      <c r="C52" s="877" t="s">
        <v>57</v>
      </c>
      <c r="D52" s="289"/>
      <c r="E52" s="301" t="s">
        <v>140</v>
      </c>
      <c r="F52" s="291"/>
      <c r="G52" s="292"/>
      <c r="H52" s="290" t="s">
        <v>140</v>
      </c>
      <c r="I52" s="293"/>
      <c r="J52" s="289"/>
      <c r="K52" s="290" t="s">
        <v>140</v>
      </c>
      <c r="L52" s="291"/>
      <c r="M52" s="300"/>
      <c r="N52" s="301" t="s">
        <v>140</v>
      </c>
      <c r="O52" s="302"/>
      <c r="P52" s="289"/>
      <c r="Q52" s="301" t="s">
        <v>140</v>
      </c>
      <c r="R52" s="291"/>
      <c r="S52" s="292"/>
      <c r="T52" s="290" t="s">
        <v>140</v>
      </c>
      <c r="U52" s="290"/>
      <c r="V52" s="289"/>
      <c r="W52" s="301" t="s">
        <v>140</v>
      </c>
      <c r="X52" s="291"/>
      <c r="Y52" s="292"/>
      <c r="Z52" s="290" t="s">
        <v>140</v>
      </c>
      <c r="AA52" s="293"/>
      <c r="AB52" s="290"/>
      <c r="AC52" s="301" t="s">
        <v>140</v>
      </c>
      <c r="AD52" s="291"/>
      <c r="AE52" s="292"/>
      <c r="AF52" s="290" t="s">
        <v>140</v>
      </c>
      <c r="AG52" s="290"/>
      <c r="AH52" s="340"/>
      <c r="AI52" s="341" t="s">
        <v>140</v>
      </c>
      <c r="AJ52" s="342"/>
      <c r="AK52" s="343"/>
      <c r="AL52" s="340" t="s">
        <v>140</v>
      </c>
      <c r="AM52" s="340"/>
      <c r="AN52" s="287" t="str">
        <f t="shared" si="26"/>
        <v/>
      </c>
      <c r="AO52" s="288" t="str">
        <f t="shared" si="27"/>
        <v/>
      </c>
      <c r="AP52" s="265">
        <f t="shared" si="24"/>
        <v>0</v>
      </c>
      <c r="AQ52" s="266">
        <f t="shared" si="25"/>
        <v>0</v>
      </c>
    </row>
    <row r="53" spans="1:43" ht="14.25" x14ac:dyDescent="0.2">
      <c r="A53" s="881" t="s">
        <v>313</v>
      </c>
      <c r="B53" s="884"/>
      <c r="C53" s="877" t="s">
        <v>312</v>
      </c>
      <c r="D53" s="289"/>
      <c r="E53" s="301" t="s">
        <v>140</v>
      </c>
      <c r="F53" s="291"/>
      <c r="G53" s="292"/>
      <c r="H53" s="290" t="s">
        <v>140</v>
      </c>
      <c r="I53" s="293"/>
      <c r="J53" s="289"/>
      <c r="K53" s="290" t="s">
        <v>140</v>
      </c>
      <c r="L53" s="291"/>
      <c r="M53" s="300"/>
      <c r="N53" s="301" t="s">
        <v>140</v>
      </c>
      <c r="O53" s="302"/>
      <c r="P53" s="289"/>
      <c r="Q53" s="301" t="s">
        <v>140</v>
      </c>
      <c r="R53" s="291"/>
      <c r="S53" s="292"/>
      <c r="T53" s="290" t="s">
        <v>140</v>
      </c>
      <c r="U53" s="290"/>
      <c r="V53" s="289"/>
      <c r="W53" s="301" t="s">
        <v>140</v>
      </c>
      <c r="X53" s="291"/>
      <c r="Y53" s="292"/>
      <c r="Z53" s="290" t="s">
        <v>140</v>
      </c>
      <c r="AA53" s="293"/>
      <c r="AB53" s="290"/>
      <c r="AC53" s="301" t="s">
        <v>140</v>
      </c>
      <c r="AD53" s="291"/>
      <c r="AE53" s="292"/>
      <c r="AF53" s="290" t="s">
        <v>140</v>
      </c>
      <c r="AG53" s="290"/>
      <c r="AH53" s="340"/>
      <c r="AI53" s="341" t="s">
        <v>140</v>
      </c>
      <c r="AJ53" s="342"/>
      <c r="AK53" s="343"/>
      <c r="AL53" s="340" t="s">
        <v>140</v>
      </c>
      <c r="AM53" s="340"/>
      <c r="AN53" s="287" t="str">
        <f t="shared" si="26"/>
        <v/>
      </c>
      <c r="AO53" s="288" t="str">
        <f t="shared" si="27"/>
        <v/>
      </c>
      <c r="AP53" s="265">
        <f t="shared" si="24"/>
        <v>0</v>
      </c>
      <c r="AQ53" s="266">
        <f t="shared" si="25"/>
        <v>0</v>
      </c>
    </row>
    <row r="54" spans="1:43" ht="15" x14ac:dyDescent="0.2">
      <c r="A54" s="881" t="s">
        <v>31</v>
      </c>
      <c r="B54" s="401"/>
      <c r="C54" s="877" t="s">
        <v>32</v>
      </c>
      <c r="D54" s="289"/>
      <c r="E54" s="301" t="s">
        <v>140</v>
      </c>
      <c r="F54" s="291"/>
      <c r="G54" s="292"/>
      <c r="H54" s="290" t="s">
        <v>140</v>
      </c>
      <c r="I54" s="293"/>
      <c r="J54" s="289"/>
      <c r="K54" s="290" t="s">
        <v>140</v>
      </c>
      <c r="L54" s="291"/>
      <c r="M54" s="300"/>
      <c r="N54" s="301" t="s">
        <v>140</v>
      </c>
      <c r="O54" s="302"/>
      <c r="P54" s="289"/>
      <c r="Q54" s="301" t="s">
        <v>140</v>
      </c>
      <c r="R54" s="291"/>
      <c r="S54" s="292"/>
      <c r="T54" s="290" t="s">
        <v>140</v>
      </c>
      <c r="U54" s="290"/>
      <c r="V54" s="289"/>
      <c r="W54" s="301" t="s">
        <v>140</v>
      </c>
      <c r="X54" s="291"/>
      <c r="Y54" s="292"/>
      <c r="Z54" s="290" t="s">
        <v>140</v>
      </c>
      <c r="AA54" s="293"/>
      <c r="AB54" s="290"/>
      <c r="AC54" s="301" t="s">
        <v>140</v>
      </c>
      <c r="AD54" s="291"/>
      <c r="AE54" s="292"/>
      <c r="AF54" s="290" t="s">
        <v>140</v>
      </c>
      <c r="AG54" s="290"/>
      <c r="AH54" s="340"/>
      <c r="AI54" s="341" t="s">
        <v>140</v>
      </c>
      <c r="AJ54" s="342"/>
      <c r="AK54" s="343"/>
      <c r="AL54" s="340" t="s">
        <v>140</v>
      </c>
      <c r="AM54" s="340"/>
      <c r="AN54" s="287" t="str">
        <f t="shared" si="26"/>
        <v/>
      </c>
      <c r="AO54" s="288" t="str">
        <f t="shared" si="27"/>
        <v/>
      </c>
      <c r="AP54" s="265">
        <f t="shared" si="24"/>
        <v>0</v>
      </c>
      <c r="AQ54" s="266">
        <f t="shared" si="25"/>
        <v>0</v>
      </c>
    </row>
    <row r="55" spans="1:43" ht="14.25" x14ac:dyDescent="0.2">
      <c r="A55" s="881" t="s">
        <v>33</v>
      </c>
      <c r="B55" s="884"/>
      <c r="C55" s="877" t="s">
        <v>420</v>
      </c>
      <c r="D55" s="289"/>
      <c r="E55" s="301" t="s">
        <v>140</v>
      </c>
      <c r="F55" s="291"/>
      <c r="G55" s="292"/>
      <c r="H55" s="290" t="s">
        <v>140</v>
      </c>
      <c r="I55" s="293"/>
      <c r="J55" s="289"/>
      <c r="K55" s="290" t="s">
        <v>140</v>
      </c>
      <c r="L55" s="291"/>
      <c r="M55" s="300"/>
      <c r="N55" s="301" t="s">
        <v>140</v>
      </c>
      <c r="O55" s="302"/>
      <c r="P55" s="289"/>
      <c r="Q55" s="301" t="s">
        <v>140</v>
      </c>
      <c r="R55" s="291"/>
      <c r="S55" s="292"/>
      <c r="T55" s="290" t="s">
        <v>140</v>
      </c>
      <c r="U55" s="290"/>
      <c r="V55" s="289"/>
      <c r="W55" s="301" t="s">
        <v>140</v>
      </c>
      <c r="X55" s="291"/>
      <c r="Y55" s="292"/>
      <c r="Z55" s="290" t="s">
        <v>140</v>
      </c>
      <c r="AA55" s="293"/>
      <c r="AB55" s="290"/>
      <c r="AC55" s="301" t="s">
        <v>140</v>
      </c>
      <c r="AD55" s="291"/>
      <c r="AE55" s="292"/>
      <c r="AF55" s="290" t="s">
        <v>140</v>
      </c>
      <c r="AG55" s="290"/>
      <c r="AH55" s="340"/>
      <c r="AI55" s="341" t="s">
        <v>140</v>
      </c>
      <c r="AJ55" s="342"/>
      <c r="AK55" s="343"/>
      <c r="AL55" s="340" t="s">
        <v>140</v>
      </c>
      <c r="AM55" s="340"/>
      <c r="AN55" s="287" t="str">
        <f t="shared" si="26"/>
        <v/>
      </c>
      <c r="AO55" s="288" t="str">
        <f t="shared" si="27"/>
        <v/>
      </c>
      <c r="AP55" s="265">
        <f t="shared" si="24"/>
        <v>0</v>
      </c>
      <c r="AQ55" s="266">
        <f t="shared" si="25"/>
        <v>0</v>
      </c>
    </row>
    <row r="56" spans="1:43" ht="14.25" x14ac:dyDescent="0.2">
      <c r="A56" s="881" t="s">
        <v>33</v>
      </c>
      <c r="B56" s="884"/>
      <c r="C56" s="877" t="s">
        <v>34</v>
      </c>
      <c r="D56" s="289"/>
      <c r="E56" s="301" t="s">
        <v>140</v>
      </c>
      <c r="F56" s="291"/>
      <c r="G56" s="292"/>
      <c r="H56" s="290" t="s">
        <v>140</v>
      </c>
      <c r="I56" s="293"/>
      <c r="J56" s="289"/>
      <c r="K56" s="290" t="s">
        <v>140</v>
      </c>
      <c r="L56" s="291"/>
      <c r="M56" s="300"/>
      <c r="N56" s="301" t="s">
        <v>140</v>
      </c>
      <c r="O56" s="302"/>
      <c r="P56" s="289"/>
      <c r="Q56" s="301" t="s">
        <v>140</v>
      </c>
      <c r="R56" s="291"/>
      <c r="S56" s="292"/>
      <c r="T56" s="290" t="s">
        <v>140</v>
      </c>
      <c r="U56" s="290"/>
      <c r="V56" s="289"/>
      <c r="W56" s="301" t="s">
        <v>140</v>
      </c>
      <c r="X56" s="291"/>
      <c r="Y56" s="292"/>
      <c r="Z56" s="290" t="s">
        <v>140</v>
      </c>
      <c r="AA56" s="293"/>
      <c r="AB56" s="290"/>
      <c r="AC56" s="301" t="s">
        <v>140</v>
      </c>
      <c r="AD56" s="291"/>
      <c r="AE56" s="292"/>
      <c r="AF56" s="290" t="s">
        <v>140</v>
      </c>
      <c r="AG56" s="290"/>
      <c r="AH56" s="340"/>
      <c r="AI56" s="341" t="s">
        <v>140</v>
      </c>
      <c r="AJ56" s="342"/>
      <c r="AK56" s="343"/>
      <c r="AL56" s="340" t="s">
        <v>140</v>
      </c>
      <c r="AM56" s="340"/>
      <c r="AN56" s="287" t="str">
        <f t="shared" si="26"/>
        <v/>
      </c>
      <c r="AO56" s="288" t="str">
        <f t="shared" si="27"/>
        <v/>
      </c>
      <c r="AP56" s="265">
        <f t="shared" si="24"/>
        <v>0</v>
      </c>
      <c r="AQ56" s="266">
        <f t="shared" si="25"/>
        <v>0</v>
      </c>
    </row>
    <row r="57" spans="1:43" x14ac:dyDescent="0.2">
      <c r="A57" s="881"/>
      <c r="B57" s="884"/>
      <c r="C57" s="884"/>
      <c r="D57" s="289"/>
      <c r="E57" s="301" t="s">
        <v>140</v>
      </c>
      <c r="F57" s="291"/>
      <c r="G57" s="292"/>
      <c r="H57" s="290" t="s">
        <v>140</v>
      </c>
      <c r="I57" s="293"/>
      <c r="J57" s="289"/>
      <c r="K57" s="290" t="s">
        <v>140</v>
      </c>
      <c r="L57" s="291"/>
      <c r="M57" s="300"/>
      <c r="N57" s="301" t="s">
        <v>140</v>
      </c>
      <c r="O57" s="302"/>
      <c r="P57" s="289"/>
      <c r="Q57" s="301" t="s">
        <v>140</v>
      </c>
      <c r="R57" s="291"/>
      <c r="S57" s="292"/>
      <c r="T57" s="290" t="s">
        <v>140</v>
      </c>
      <c r="U57" s="290"/>
      <c r="V57" s="289"/>
      <c r="W57" s="301" t="s">
        <v>140</v>
      </c>
      <c r="X57" s="291"/>
      <c r="Y57" s="292"/>
      <c r="Z57" s="290" t="s">
        <v>140</v>
      </c>
      <c r="AA57" s="293"/>
      <c r="AB57" s="290"/>
      <c r="AC57" s="301" t="s">
        <v>140</v>
      </c>
      <c r="AD57" s="291"/>
      <c r="AE57" s="292"/>
      <c r="AF57" s="290" t="s">
        <v>140</v>
      </c>
      <c r="AG57" s="290"/>
      <c r="AH57" s="340"/>
      <c r="AI57" s="341" t="s">
        <v>140</v>
      </c>
      <c r="AJ57" s="342"/>
      <c r="AK57" s="343"/>
      <c r="AL57" s="340" t="s">
        <v>140</v>
      </c>
      <c r="AM57" s="340"/>
      <c r="AN57" s="287" t="str">
        <f t="shared" ref="AN57:AN60" si="28">IF(AP57&gt;0,AP57,IF(AQ57&gt;0,AP57,""))</f>
        <v/>
      </c>
      <c r="AO57" s="288" t="str">
        <f t="shared" ref="AO57:AO60" si="29">IF(AP57&gt;0,AQ57,IF(AQ57&gt;0,AQ57,""))</f>
        <v/>
      </c>
      <c r="AP57" s="265">
        <f t="shared" si="24"/>
        <v>0</v>
      </c>
      <c r="AQ57" s="266">
        <f t="shared" si="25"/>
        <v>0</v>
      </c>
    </row>
    <row r="58" spans="1:43" x14ac:dyDescent="0.2">
      <c r="A58" s="881"/>
      <c r="B58" s="884"/>
      <c r="C58" s="884"/>
      <c r="D58" s="289"/>
      <c r="E58" s="301" t="s">
        <v>140</v>
      </c>
      <c r="F58" s="291"/>
      <c r="G58" s="292"/>
      <c r="H58" s="290" t="s">
        <v>140</v>
      </c>
      <c r="I58" s="293"/>
      <c r="J58" s="289"/>
      <c r="K58" s="290" t="s">
        <v>140</v>
      </c>
      <c r="L58" s="291"/>
      <c r="M58" s="300"/>
      <c r="N58" s="301" t="s">
        <v>140</v>
      </c>
      <c r="O58" s="302"/>
      <c r="P58" s="289"/>
      <c r="Q58" s="301" t="s">
        <v>140</v>
      </c>
      <c r="R58" s="291"/>
      <c r="S58" s="292"/>
      <c r="T58" s="290" t="s">
        <v>140</v>
      </c>
      <c r="U58" s="290"/>
      <c r="V58" s="289"/>
      <c r="W58" s="301" t="s">
        <v>140</v>
      </c>
      <c r="X58" s="291"/>
      <c r="Y58" s="292"/>
      <c r="Z58" s="290" t="s">
        <v>140</v>
      </c>
      <c r="AA58" s="293"/>
      <c r="AB58" s="290"/>
      <c r="AC58" s="301" t="s">
        <v>140</v>
      </c>
      <c r="AD58" s="291"/>
      <c r="AE58" s="292"/>
      <c r="AF58" s="290" t="s">
        <v>140</v>
      </c>
      <c r="AG58" s="290"/>
      <c r="AH58" s="340"/>
      <c r="AI58" s="341" t="s">
        <v>140</v>
      </c>
      <c r="AJ58" s="342"/>
      <c r="AK58" s="343"/>
      <c r="AL58" s="340" t="s">
        <v>140</v>
      </c>
      <c r="AM58" s="340"/>
      <c r="AN58" s="287" t="str">
        <f t="shared" si="28"/>
        <v/>
      </c>
      <c r="AO58" s="288" t="str">
        <f t="shared" si="29"/>
        <v/>
      </c>
      <c r="AP58" s="265">
        <f t="shared" si="24"/>
        <v>0</v>
      </c>
      <c r="AQ58" s="266">
        <f t="shared" si="25"/>
        <v>0</v>
      </c>
    </row>
    <row r="59" spans="1:43" x14ac:dyDescent="0.2">
      <c r="A59" s="881"/>
      <c r="B59" s="884"/>
      <c r="C59" s="884"/>
      <c r="D59" s="289"/>
      <c r="E59" s="301" t="s">
        <v>140</v>
      </c>
      <c r="F59" s="291"/>
      <c r="G59" s="292"/>
      <c r="H59" s="290" t="s">
        <v>140</v>
      </c>
      <c r="I59" s="293"/>
      <c r="J59" s="289"/>
      <c r="K59" s="290" t="s">
        <v>140</v>
      </c>
      <c r="L59" s="291"/>
      <c r="M59" s="300"/>
      <c r="N59" s="301" t="s">
        <v>140</v>
      </c>
      <c r="O59" s="302"/>
      <c r="P59" s="289"/>
      <c r="Q59" s="301" t="s">
        <v>140</v>
      </c>
      <c r="R59" s="291"/>
      <c r="S59" s="292"/>
      <c r="T59" s="290" t="s">
        <v>140</v>
      </c>
      <c r="U59" s="290"/>
      <c r="V59" s="289"/>
      <c r="W59" s="301" t="s">
        <v>140</v>
      </c>
      <c r="X59" s="291"/>
      <c r="Y59" s="292"/>
      <c r="Z59" s="290" t="s">
        <v>140</v>
      </c>
      <c r="AA59" s="293"/>
      <c r="AB59" s="290"/>
      <c r="AC59" s="301" t="s">
        <v>140</v>
      </c>
      <c r="AD59" s="291"/>
      <c r="AE59" s="292"/>
      <c r="AF59" s="290" t="s">
        <v>140</v>
      </c>
      <c r="AG59" s="290"/>
      <c r="AH59" s="340"/>
      <c r="AI59" s="341" t="s">
        <v>140</v>
      </c>
      <c r="AJ59" s="342"/>
      <c r="AK59" s="343"/>
      <c r="AL59" s="340" t="s">
        <v>140</v>
      </c>
      <c r="AM59" s="340"/>
      <c r="AN59" s="287" t="str">
        <f t="shared" si="28"/>
        <v/>
      </c>
      <c r="AO59" s="288" t="str">
        <f t="shared" si="29"/>
        <v/>
      </c>
      <c r="AP59" s="265">
        <f t="shared" si="24"/>
        <v>0</v>
      </c>
      <c r="AQ59" s="266">
        <f t="shared" si="25"/>
        <v>0</v>
      </c>
    </row>
    <row r="60" spans="1:43" x14ac:dyDescent="0.2">
      <c r="A60" s="881"/>
      <c r="B60" s="884"/>
      <c r="C60" s="884"/>
      <c r="D60" s="289"/>
      <c r="E60" s="301" t="s">
        <v>140</v>
      </c>
      <c r="F60" s="291"/>
      <c r="G60" s="292"/>
      <c r="H60" s="290" t="s">
        <v>140</v>
      </c>
      <c r="I60" s="293"/>
      <c r="J60" s="294"/>
      <c r="K60" s="275" t="s">
        <v>140</v>
      </c>
      <c r="L60" s="295"/>
      <c r="M60" s="300"/>
      <c r="N60" s="301" t="s">
        <v>140</v>
      </c>
      <c r="O60" s="302"/>
      <c r="P60" s="289"/>
      <c r="Q60" s="301" t="s">
        <v>140</v>
      </c>
      <c r="R60" s="291"/>
      <c r="S60" s="292"/>
      <c r="T60" s="290" t="s">
        <v>140</v>
      </c>
      <c r="U60" s="290"/>
      <c r="V60" s="289"/>
      <c r="W60" s="301" t="s">
        <v>140</v>
      </c>
      <c r="X60" s="291"/>
      <c r="Y60" s="292"/>
      <c r="Z60" s="290" t="s">
        <v>140</v>
      </c>
      <c r="AA60" s="293"/>
      <c r="AB60" s="290"/>
      <c r="AC60" s="301" t="s">
        <v>140</v>
      </c>
      <c r="AD60" s="291"/>
      <c r="AE60" s="292"/>
      <c r="AF60" s="290" t="s">
        <v>140</v>
      </c>
      <c r="AG60" s="290"/>
      <c r="AH60" s="340"/>
      <c r="AI60" s="341" t="s">
        <v>140</v>
      </c>
      <c r="AJ60" s="342"/>
      <c r="AK60" s="343"/>
      <c r="AL60" s="340" t="s">
        <v>140</v>
      </c>
      <c r="AM60" s="340"/>
      <c r="AN60" s="287" t="str">
        <f t="shared" si="28"/>
        <v/>
      </c>
      <c r="AO60" s="288" t="str">
        <f t="shared" si="29"/>
        <v/>
      </c>
      <c r="AP60" s="265">
        <f t="shared" si="24"/>
        <v>0</v>
      </c>
      <c r="AQ60" s="266">
        <f t="shared" si="25"/>
        <v>0</v>
      </c>
    </row>
    <row r="61" spans="1:43" ht="15.75" thickBot="1" x14ac:dyDescent="0.3">
      <c r="A61" s="1364" t="s">
        <v>130</v>
      </c>
      <c r="B61" s="1365"/>
      <c r="C61" s="1366"/>
      <c r="D61" s="1392" t="s">
        <v>447</v>
      </c>
      <c r="E61" s="1381"/>
      <c r="F61" s="1381"/>
      <c r="G61" s="1387" t="s">
        <v>448</v>
      </c>
      <c r="H61" s="1387"/>
      <c r="I61" s="1393"/>
      <c r="J61" s="1379" t="s">
        <v>447</v>
      </c>
      <c r="K61" s="1380"/>
      <c r="L61" s="1380"/>
      <c r="M61" s="1401" t="s">
        <v>448</v>
      </c>
      <c r="N61" s="1401"/>
      <c r="O61" s="1403"/>
      <c r="P61" s="1392" t="s">
        <v>447</v>
      </c>
      <c r="Q61" s="1381"/>
      <c r="R61" s="1381"/>
      <c r="S61" s="1399" t="s">
        <v>448</v>
      </c>
      <c r="T61" s="1399"/>
      <c r="U61" s="1402"/>
      <c r="V61" s="1386" t="s">
        <v>447</v>
      </c>
      <c r="W61" s="1387"/>
      <c r="X61" s="1387"/>
      <c r="Y61" s="1387" t="s">
        <v>448</v>
      </c>
      <c r="Z61" s="1387"/>
      <c r="AA61" s="1393"/>
      <c r="AB61" s="1386" t="s">
        <v>447</v>
      </c>
      <c r="AC61" s="1387"/>
      <c r="AD61" s="1387"/>
      <c r="AE61" s="1387" t="s">
        <v>448</v>
      </c>
      <c r="AF61" s="1387"/>
      <c r="AG61" s="1393"/>
      <c r="AH61" s="1404" t="s">
        <v>447</v>
      </c>
      <c r="AI61" s="1405"/>
      <c r="AJ61" s="1406"/>
      <c r="AK61" s="1347" t="s">
        <v>448</v>
      </c>
      <c r="AL61" s="1347"/>
      <c r="AM61" s="1348"/>
      <c r="AN61" s="298"/>
      <c r="AO61" s="299"/>
      <c r="AP61" s="265"/>
    </row>
    <row r="62" spans="1:43" ht="15" x14ac:dyDescent="0.2">
      <c r="A62" s="881" t="s">
        <v>30</v>
      </c>
      <c r="B62" s="401" t="str">
        <f t="shared" ref="B62:B71" si="30">IF(A62&lt;&gt;"","-","")</f>
        <v>-</v>
      </c>
      <c r="C62" s="884" t="s">
        <v>59</v>
      </c>
      <c r="D62" s="789"/>
      <c r="E62" s="790" t="s">
        <v>140</v>
      </c>
      <c r="F62" s="284"/>
      <c r="G62" s="285"/>
      <c r="H62" s="790" t="s">
        <v>140</v>
      </c>
      <c r="I62" s="791"/>
      <c r="J62" s="789"/>
      <c r="K62" s="790" t="s">
        <v>140</v>
      </c>
      <c r="L62" s="284"/>
      <c r="M62" s="285"/>
      <c r="N62" s="790" t="s">
        <v>140</v>
      </c>
      <c r="O62" s="791"/>
      <c r="P62" s="789"/>
      <c r="Q62" s="790" t="s">
        <v>140</v>
      </c>
      <c r="R62" s="284"/>
      <c r="S62" s="285"/>
      <c r="T62" s="790" t="s">
        <v>140</v>
      </c>
      <c r="U62" s="790"/>
      <c r="V62" s="789"/>
      <c r="W62" s="790" t="s">
        <v>140</v>
      </c>
      <c r="X62" s="284"/>
      <c r="Y62" s="285"/>
      <c r="Z62" s="790" t="s">
        <v>140</v>
      </c>
      <c r="AA62" s="791"/>
      <c r="AB62" s="790"/>
      <c r="AC62" s="790" t="s">
        <v>140</v>
      </c>
      <c r="AD62" s="284"/>
      <c r="AE62" s="285"/>
      <c r="AF62" s="790" t="s">
        <v>140</v>
      </c>
      <c r="AG62" s="790"/>
      <c r="AH62" s="337"/>
      <c r="AI62" s="337" t="s">
        <v>140</v>
      </c>
      <c r="AJ62" s="338"/>
      <c r="AK62" s="339"/>
      <c r="AL62" s="337" t="s">
        <v>140</v>
      </c>
      <c r="AM62" s="337"/>
      <c r="AN62" s="287" t="str">
        <f t="shared" ref="AN62:AN71" si="31">IF(AP62&gt;0,AP62,IF(AQ62&gt;0,AP62,""))</f>
        <v/>
      </c>
      <c r="AO62" s="288" t="str">
        <f t="shared" ref="AO62:AO71" si="32">IF(AP62&gt;0,AQ62,IF(AQ62&gt;0,AQ62,""))</f>
        <v/>
      </c>
      <c r="AP62" s="265">
        <f t="shared" ref="AP62:AP70" si="33">SUM(D62,G62,J62,M62,P62,S62,V62,Y62,AB62,AE62,AH62,AK62)</f>
        <v>0</v>
      </c>
      <c r="AQ62" s="266">
        <f t="shared" ref="AQ62:AQ70" si="34">SUM(F62,I62,L62,O62,R62,U62,X62,AA62,AD62,AG62,AJ62,AM62)</f>
        <v>0</v>
      </c>
    </row>
    <row r="63" spans="1:43" ht="15" x14ac:dyDescent="0.2">
      <c r="A63" s="881" t="s">
        <v>572</v>
      </c>
      <c r="B63" s="401" t="str">
        <f t="shared" si="30"/>
        <v>-</v>
      </c>
      <c r="C63" s="884" t="s">
        <v>59</v>
      </c>
      <c r="D63" s="289"/>
      <c r="E63" s="301" t="s">
        <v>140</v>
      </c>
      <c r="F63" s="291"/>
      <c r="G63" s="292"/>
      <c r="H63" s="290" t="s">
        <v>140</v>
      </c>
      <c r="I63" s="293"/>
      <c r="J63" s="289"/>
      <c r="K63" s="290" t="s">
        <v>140</v>
      </c>
      <c r="L63" s="291"/>
      <c r="M63" s="300"/>
      <c r="N63" s="301" t="s">
        <v>140</v>
      </c>
      <c r="O63" s="302"/>
      <c r="P63" s="289"/>
      <c r="Q63" s="301" t="s">
        <v>140</v>
      </c>
      <c r="R63" s="291"/>
      <c r="S63" s="292"/>
      <c r="T63" s="290" t="s">
        <v>140</v>
      </c>
      <c r="U63" s="290"/>
      <c r="V63" s="289"/>
      <c r="W63" s="290" t="s">
        <v>140</v>
      </c>
      <c r="X63" s="291"/>
      <c r="Y63" s="292"/>
      <c r="Z63" s="290" t="s">
        <v>140</v>
      </c>
      <c r="AA63" s="293"/>
      <c r="AB63" s="290"/>
      <c r="AC63" s="301" t="s">
        <v>140</v>
      </c>
      <c r="AD63" s="291"/>
      <c r="AE63" s="292"/>
      <c r="AF63" s="290" t="s">
        <v>140</v>
      </c>
      <c r="AG63" s="290"/>
      <c r="AH63" s="340"/>
      <c r="AI63" s="341" t="s">
        <v>140</v>
      </c>
      <c r="AJ63" s="342"/>
      <c r="AK63" s="343"/>
      <c r="AL63" s="340" t="s">
        <v>140</v>
      </c>
      <c r="AM63" s="340"/>
      <c r="AN63" s="287" t="str">
        <f t="shared" si="31"/>
        <v/>
      </c>
      <c r="AO63" s="288" t="str">
        <f t="shared" si="32"/>
        <v/>
      </c>
      <c r="AP63" s="265">
        <f t="shared" si="33"/>
        <v>0</v>
      </c>
      <c r="AQ63" s="266">
        <f t="shared" si="34"/>
        <v>0</v>
      </c>
    </row>
    <row r="64" spans="1:43" ht="15" x14ac:dyDescent="0.2">
      <c r="A64" s="881" t="s">
        <v>574</v>
      </c>
      <c r="B64" s="401" t="str">
        <f t="shared" si="30"/>
        <v>-</v>
      </c>
      <c r="C64" s="884" t="s">
        <v>572</v>
      </c>
      <c r="D64" s="289"/>
      <c r="E64" s="301" t="s">
        <v>140</v>
      </c>
      <c r="F64" s="291"/>
      <c r="G64" s="292"/>
      <c r="H64" s="290" t="s">
        <v>140</v>
      </c>
      <c r="I64" s="293"/>
      <c r="J64" s="289"/>
      <c r="K64" s="290" t="s">
        <v>140</v>
      </c>
      <c r="L64" s="291"/>
      <c r="M64" s="300"/>
      <c r="N64" s="301" t="s">
        <v>140</v>
      </c>
      <c r="O64" s="302"/>
      <c r="P64" s="289"/>
      <c r="Q64" s="301" t="s">
        <v>140</v>
      </c>
      <c r="R64" s="291"/>
      <c r="S64" s="292"/>
      <c r="T64" s="290" t="s">
        <v>140</v>
      </c>
      <c r="U64" s="290"/>
      <c r="V64" s="289"/>
      <c r="W64" s="290" t="s">
        <v>140</v>
      </c>
      <c r="X64" s="291"/>
      <c r="Y64" s="292"/>
      <c r="Z64" s="290" t="s">
        <v>140</v>
      </c>
      <c r="AA64" s="293"/>
      <c r="AB64" s="290"/>
      <c r="AC64" s="301" t="s">
        <v>140</v>
      </c>
      <c r="AD64" s="291"/>
      <c r="AE64" s="292"/>
      <c r="AF64" s="290" t="s">
        <v>140</v>
      </c>
      <c r="AG64" s="290"/>
      <c r="AH64" s="340"/>
      <c r="AI64" s="341" t="s">
        <v>140</v>
      </c>
      <c r="AJ64" s="342"/>
      <c r="AK64" s="343"/>
      <c r="AL64" s="340" t="s">
        <v>140</v>
      </c>
      <c r="AM64" s="340"/>
      <c r="AN64" s="287" t="str">
        <f t="shared" si="31"/>
        <v/>
      </c>
      <c r="AO64" s="288" t="str">
        <f t="shared" si="32"/>
        <v/>
      </c>
      <c r="AP64" s="265">
        <f t="shared" si="33"/>
        <v>0</v>
      </c>
      <c r="AQ64" s="266">
        <f t="shared" si="34"/>
        <v>0</v>
      </c>
    </row>
    <row r="65" spans="1:43" ht="15" x14ac:dyDescent="0.2">
      <c r="A65" s="881" t="s">
        <v>574</v>
      </c>
      <c r="B65" s="401" t="str">
        <f t="shared" si="30"/>
        <v>-</v>
      </c>
      <c r="C65" s="884" t="s">
        <v>59</v>
      </c>
      <c r="D65" s="303"/>
      <c r="E65" s="301" t="s">
        <v>140</v>
      </c>
      <c r="F65" s="304"/>
      <c r="G65" s="300"/>
      <c r="H65" s="301" t="s">
        <v>140</v>
      </c>
      <c r="I65" s="302"/>
      <c r="J65" s="289"/>
      <c r="K65" s="301" t="s">
        <v>140</v>
      </c>
      <c r="L65" s="291"/>
      <c r="M65" s="292"/>
      <c r="N65" s="290" t="s">
        <v>140</v>
      </c>
      <c r="O65" s="293"/>
      <c r="P65" s="289"/>
      <c r="Q65" s="301" t="s">
        <v>140</v>
      </c>
      <c r="R65" s="291"/>
      <c r="S65" s="292"/>
      <c r="T65" s="290" t="s">
        <v>140</v>
      </c>
      <c r="U65" s="290"/>
      <c r="V65" s="289"/>
      <c r="W65" s="301" t="s">
        <v>140</v>
      </c>
      <c r="X65" s="291"/>
      <c r="Y65" s="292"/>
      <c r="Z65" s="290" t="s">
        <v>140</v>
      </c>
      <c r="AA65" s="293"/>
      <c r="AB65" s="289"/>
      <c r="AC65" s="301" t="s">
        <v>140</v>
      </c>
      <c r="AD65" s="291"/>
      <c r="AE65" s="292"/>
      <c r="AF65" s="290" t="s">
        <v>140</v>
      </c>
      <c r="AG65" s="290"/>
      <c r="AH65" s="340"/>
      <c r="AI65" s="341" t="s">
        <v>140</v>
      </c>
      <c r="AJ65" s="342"/>
      <c r="AK65" s="343"/>
      <c r="AL65" s="340" t="s">
        <v>140</v>
      </c>
      <c r="AM65" s="340"/>
      <c r="AN65" s="287" t="str">
        <f t="shared" si="31"/>
        <v/>
      </c>
      <c r="AO65" s="288" t="str">
        <f t="shared" si="32"/>
        <v/>
      </c>
      <c r="AP65" s="265">
        <f t="shared" si="33"/>
        <v>0</v>
      </c>
      <c r="AQ65" s="266">
        <f t="shared" si="34"/>
        <v>0</v>
      </c>
    </row>
    <row r="66" spans="1:43" ht="15" x14ac:dyDescent="0.2">
      <c r="A66" s="881" t="s">
        <v>236</v>
      </c>
      <c r="B66" s="401" t="str">
        <f t="shared" si="30"/>
        <v>-</v>
      </c>
      <c r="C66" s="884" t="s">
        <v>35</v>
      </c>
      <c r="D66" s="303"/>
      <c r="E66" s="301" t="s">
        <v>140</v>
      </c>
      <c r="F66" s="304"/>
      <c r="G66" s="300"/>
      <c r="H66" s="301" t="s">
        <v>140</v>
      </c>
      <c r="I66" s="302"/>
      <c r="J66" s="289"/>
      <c r="K66" s="301" t="s">
        <v>140</v>
      </c>
      <c r="L66" s="291"/>
      <c r="M66" s="292"/>
      <c r="N66" s="290" t="s">
        <v>140</v>
      </c>
      <c r="O66" s="293"/>
      <c r="P66" s="289"/>
      <c r="Q66" s="301" t="s">
        <v>140</v>
      </c>
      <c r="R66" s="291"/>
      <c r="S66" s="292"/>
      <c r="T66" s="290" t="s">
        <v>140</v>
      </c>
      <c r="U66" s="290"/>
      <c r="V66" s="289"/>
      <c r="W66" s="301" t="s">
        <v>140</v>
      </c>
      <c r="X66" s="291"/>
      <c r="Y66" s="292"/>
      <c r="Z66" s="290" t="s">
        <v>140</v>
      </c>
      <c r="AA66" s="293"/>
      <c r="AB66" s="289"/>
      <c r="AC66" s="301" t="s">
        <v>140</v>
      </c>
      <c r="AD66" s="291"/>
      <c r="AE66" s="292"/>
      <c r="AF66" s="290" t="s">
        <v>140</v>
      </c>
      <c r="AG66" s="290"/>
      <c r="AH66" s="340"/>
      <c r="AI66" s="341" t="s">
        <v>140</v>
      </c>
      <c r="AJ66" s="342"/>
      <c r="AK66" s="343"/>
      <c r="AL66" s="340" t="s">
        <v>140</v>
      </c>
      <c r="AM66" s="340"/>
      <c r="AN66" s="287" t="str">
        <f t="shared" si="31"/>
        <v/>
      </c>
      <c r="AO66" s="288" t="str">
        <f t="shared" si="32"/>
        <v/>
      </c>
      <c r="AP66" s="265">
        <f t="shared" si="33"/>
        <v>0</v>
      </c>
      <c r="AQ66" s="266">
        <f t="shared" si="34"/>
        <v>0</v>
      </c>
    </row>
    <row r="67" spans="1:43" ht="15" x14ac:dyDescent="0.2">
      <c r="A67" s="881" t="s">
        <v>574</v>
      </c>
      <c r="B67" s="401" t="str">
        <f t="shared" si="30"/>
        <v>-</v>
      </c>
      <c r="C67" s="884" t="s">
        <v>35</v>
      </c>
      <c r="D67" s="303"/>
      <c r="E67" s="301" t="s">
        <v>140</v>
      </c>
      <c r="F67" s="304"/>
      <c r="G67" s="300"/>
      <c r="H67" s="301" t="s">
        <v>140</v>
      </c>
      <c r="I67" s="302"/>
      <c r="J67" s="289"/>
      <c r="K67" s="301" t="s">
        <v>140</v>
      </c>
      <c r="L67" s="291"/>
      <c r="M67" s="292"/>
      <c r="N67" s="290" t="s">
        <v>140</v>
      </c>
      <c r="O67" s="293"/>
      <c r="P67" s="289"/>
      <c r="Q67" s="301" t="s">
        <v>140</v>
      </c>
      <c r="R67" s="291"/>
      <c r="S67" s="292"/>
      <c r="T67" s="290" t="s">
        <v>140</v>
      </c>
      <c r="U67" s="290"/>
      <c r="V67" s="289"/>
      <c r="W67" s="301" t="s">
        <v>140</v>
      </c>
      <c r="X67" s="291"/>
      <c r="Y67" s="292"/>
      <c r="Z67" s="290" t="s">
        <v>140</v>
      </c>
      <c r="AA67" s="293"/>
      <c r="AB67" s="289"/>
      <c r="AC67" s="301" t="s">
        <v>140</v>
      </c>
      <c r="AD67" s="291"/>
      <c r="AE67" s="292"/>
      <c r="AF67" s="290" t="s">
        <v>140</v>
      </c>
      <c r="AG67" s="290"/>
      <c r="AH67" s="340"/>
      <c r="AI67" s="341" t="s">
        <v>140</v>
      </c>
      <c r="AJ67" s="342"/>
      <c r="AK67" s="343"/>
      <c r="AL67" s="340" t="s">
        <v>140</v>
      </c>
      <c r="AM67" s="340"/>
      <c r="AN67" s="287" t="str">
        <f t="shared" si="31"/>
        <v/>
      </c>
      <c r="AO67" s="288" t="str">
        <f t="shared" si="32"/>
        <v/>
      </c>
      <c r="AP67" s="265">
        <f t="shared" si="33"/>
        <v>0</v>
      </c>
      <c r="AQ67" s="266">
        <f t="shared" si="34"/>
        <v>0</v>
      </c>
    </row>
    <row r="68" spans="1:43" ht="15" x14ac:dyDescent="0.2">
      <c r="A68" s="882" t="s">
        <v>236</v>
      </c>
      <c r="B68" s="401" t="str">
        <f t="shared" si="30"/>
        <v>-</v>
      </c>
      <c r="C68" s="884" t="s">
        <v>574</v>
      </c>
      <c r="D68" s="303"/>
      <c r="E68" s="301" t="s">
        <v>140</v>
      </c>
      <c r="F68" s="304"/>
      <c r="G68" s="300"/>
      <c r="H68" s="301" t="s">
        <v>140</v>
      </c>
      <c r="I68" s="302"/>
      <c r="J68" s="289"/>
      <c r="K68" s="301" t="s">
        <v>140</v>
      </c>
      <c r="L68" s="291"/>
      <c r="M68" s="292"/>
      <c r="N68" s="290" t="s">
        <v>140</v>
      </c>
      <c r="O68" s="293"/>
      <c r="P68" s="290"/>
      <c r="Q68" s="301" t="s">
        <v>140</v>
      </c>
      <c r="R68" s="291"/>
      <c r="S68" s="292"/>
      <c r="T68" s="290" t="s">
        <v>140</v>
      </c>
      <c r="U68" s="290"/>
      <c r="V68" s="289"/>
      <c r="W68" s="301" t="s">
        <v>140</v>
      </c>
      <c r="X68" s="291"/>
      <c r="Y68" s="292"/>
      <c r="Z68" s="290" t="s">
        <v>140</v>
      </c>
      <c r="AA68" s="293"/>
      <c r="AB68" s="289"/>
      <c r="AC68" s="301" t="s">
        <v>140</v>
      </c>
      <c r="AD68" s="291"/>
      <c r="AE68" s="292"/>
      <c r="AF68" s="290" t="s">
        <v>140</v>
      </c>
      <c r="AG68" s="290"/>
      <c r="AH68" s="340"/>
      <c r="AI68" s="341" t="s">
        <v>140</v>
      </c>
      <c r="AJ68" s="342"/>
      <c r="AK68" s="343"/>
      <c r="AL68" s="340" t="s">
        <v>140</v>
      </c>
      <c r="AM68" s="340"/>
      <c r="AN68" s="287" t="str">
        <f t="shared" si="31"/>
        <v/>
      </c>
      <c r="AO68" s="288" t="str">
        <f t="shared" si="32"/>
        <v/>
      </c>
      <c r="AP68" s="265">
        <f t="shared" si="33"/>
        <v>0</v>
      </c>
      <c r="AQ68" s="266">
        <f t="shared" si="34"/>
        <v>0</v>
      </c>
    </row>
    <row r="69" spans="1:43" ht="15" x14ac:dyDescent="0.2">
      <c r="A69" s="881" t="s">
        <v>236</v>
      </c>
      <c r="B69" s="401" t="str">
        <f t="shared" si="30"/>
        <v>-</v>
      </c>
      <c r="C69" s="884" t="s">
        <v>30</v>
      </c>
      <c r="D69" s="303"/>
      <c r="E69" s="301" t="s">
        <v>140</v>
      </c>
      <c r="F69" s="304"/>
      <c r="G69" s="300"/>
      <c r="H69" s="301" t="s">
        <v>140</v>
      </c>
      <c r="I69" s="302"/>
      <c r="J69" s="289"/>
      <c r="K69" s="301" t="s">
        <v>140</v>
      </c>
      <c r="L69" s="291"/>
      <c r="M69" s="292"/>
      <c r="N69" s="290" t="s">
        <v>140</v>
      </c>
      <c r="O69" s="293"/>
      <c r="P69" s="290"/>
      <c r="Q69" s="301" t="s">
        <v>140</v>
      </c>
      <c r="R69" s="291"/>
      <c r="S69" s="292"/>
      <c r="T69" s="290" t="s">
        <v>140</v>
      </c>
      <c r="U69" s="290"/>
      <c r="V69" s="289"/>
      <c r="W69" s="301" t="s">
        <v>140</v>
      </c>
      <c r="X69" s="291"/>
      <c r="Y69" s="292"/>
      <c r="Z69" s="290" t="s">
        <v>140</v>
      </c>
      <c r="AA69" s="293"/>
      <c r="AB69" s="289"/>
      <c r="AC69" s="301" t="s">
        <v>140</v>
      </c>
      <c r="AD69" s="291"/>
      <c r="AE69" s="292"/>
      <c r="AF69" s="290" t="s">
        <v>140</v>
      </c>
      <c r="AG69" s="293"/>
      <c r="AH69" s="340"/>
      <c r="AI69" s="341" t="s">
        <v>140</v>
      </c>
      <c r="AJ69" s="342"/>
      <c r="AK69" s="343"/>
      <c r="AL69" s="340" t="s">
        <v>140</v>
      </c>
      <c r="AM69" s="340"/>
      <c r="AN69" s="287" t="str">
        <f t="shared" si="31"/>
        <v/>
      </c>
      <c r="AO69" s="288" t="str">
        <f t="shared" si="32"/>
        <v/>
      </c>
      <c r="AP69" s="265">
        <f t="shared" si="33"/>
        <v>0</v>
      </c>
      <c r="AQ69" s="266">
        <f t="shared" si="34"/>
        <v>0</v>
      </c>
    </row>
    <row r="70" spans="1:43" ht="15" x14ac:dyDescent="0.2">
      <c r="A70" s="881" t="s">
        <v>236</v>
      </c>
      <c r="B70" s="401" t="str">
        <f t="shared" si="30"/>
        <v>-</v>
      </c>
      <c r="C70" s="884" t="s">
        <v>59</v>
      </c>
      <c r="D70" s="303"/>
      <c r="E70" s="301" t="s">
        <v>140</v>
      </c>
      <c r="F70" s="304"/>
      <c r="G70" s="300"/>
      <c r="H70" s="301" t="s">
        <v>140</v>
      </c>
      <c r="I70" s="302"/>
      <c r="J70" s="289"/>
      <c r="K70" s="301" t="s">
        <v>140</v>
      </c>
      <c r="L70" s="291"/>
      <c r="M70" s="292"/>
      <c r="N70" s="290" t="s">
        <v>140</v>
      </c>
      <c r="O70" s="293"/>
      <c r="P70" s="290"/>
      <c r="Q70" s="301" t="s">
        <v>140</v>
      </c>
      <c r="R70" s="291"/>
      <c r="S70" s="292"/>
      <c r="T70" s="290" t="s">
        <v>140</v>
      </c>
      <c r="U70" s="290"/>
      <c r="V70" s="289"/>
      <c r="W70" s="301" t="s">
        <v>140</v>
      </c>
      <c r="X70" s="291"/>
      <c r="Y70" s="292"/>
      <c r="Z70" s="290" t="s">
        <v>140</v>
      </c>
      <c r="AA70" s="293"/>
      <c r="AB70" s="289"/>
      <c r="AC70" s="301" t="s">
        <v>140</v>
      </c>
      <c r="AD70" s="291"/>
      <c r="AE70" s="292"/>
      <c r="AF70" s="290" t="s">
        <v>140</v>
      </c>
      <c r="AG70" s="293"/>
      <c r="AH70" s="340"/>
      <c r="AI70" s="341" t="s">
        <v>140</v>
      </c>
      <c r="AJ70" s="342"/>
      <c r="AK70" s="343"/>
      <c r="AL70" s="340" t="s">
        <v>140</v>
      </c>
      <c r="AM70" s="340"/>
      <c r="AN70" s="287" t="str">
        <f t="shared" si="31"/>
        <v/>
      </c>
      <c r="AO70" s="288" t="str">
        <f t="shared" si="32"/>
        <v/>
      </c>
      <c r="AP70" s="265">
        <f t="shared" si="33"/>
        <v>0</v>
      </c>
      <c r="AQ70" s="266">
        <f t="shared" si="34"/>
        <v>0</v>
      </c>
    </row>
    <row r="71" spans="1:43" ht="15" x14ac:dyDescent="0.2">
      <c r="A71" s="881"/>
      <c r="B71" s="401" t="str">
        <f t="shared" si="30"/>
        <v/>
      </c>
      <c r="C71" s="884"/>
      <c r="D71" s="303"/>
      <c r="E71" s="301" t="s">
        <v>140</v>
      </c>
      <c r="F71" s="304"/>
      <c r="G71" s="300"/>
      <c r="H71" s="301" t="s">
        <v>140</v>
      </c>
      <c r="I71" s="302"/>
      <c r="J71" s="289"/>
      <c r="K71" s="301" t="s">
        <v>140</v>
      </c>
      <c r="L71" s="291"/>
      <c r="M71" s="292"/>
      <c r="N71" s="290" t="s">
        <v>140</v>
      </c>
      <c r="O71" s="293"/>
      <c r="P71" s="290"/>
      <c r="Q71" s="301" t="s">
        <v>140</v>
      </c>
      <c r="R71" s="291"/>
      <c r="S71" s="292"/>
      <c r="T71" s="290" t="s">
        <v>140</v>
      </c>
      <c r="U71" s="290"/>
      <c r="V71" s="289"/>
      <c r="W71" s="301" t="s">
        <v>140</v>
      </c>
      <c r="X71" s="291"/>
      <c r="Y71" s="292"/>
      <c r="Z71" s="290" t="s">
        <v>140</v>
      </c>
      <c r="AA71" s="293"/>
      <c r="AB71" s="289"/>
      <c r="AC71" s="301" t="s">
        <v>140</v>
      </c>
      <c r="AD71" s="291"/>
      <c r="AE71" s="292"/>
      <c r="AF71" s="290" t="s">
        <v>140</v>
      </c>
      <c r="AG71" s="293"/>
      <c r="AH71" s="340"/>
      <c r="AI71" s="341" t="s">
        <v>140</v>
      </c>
      <c r="AJ71" s="342"/>
      <c r="AK71" s="343"/>
      <c r="AL71" s="340" t="s">
        <v>140</v>
      </c>
      <c r="AM71" s="340"/>
      <c r="AN71" s="287" t="str">
        <f t="shared" si="31"/>
        <v/>
      </c>
      <c r="AO71" s="288" t="str">
        <f t="shared" si="32"/>
        <v/>
      </c>
      <c r="AP71" s="265">
        <f t="shared" si="24"/>
        <v>0</v>
      </c>
      <c r="AQ71" s="266">
        <f t="shared" si="25"/>
        <v>0</v>
      </c>
    </row>
    <row r="72" spans="1:43" ht="15" x14ac:dyDescent="0.2">
      <c r="A72" s="881"/>
      <c r="B72" s="401" t="str">
        <f t="shared" ref="B72:B80" si="35">IF(A72&lt;&gt;"","-","")</f>
        <v/>
      </c>
      <c r="C72" s="884"/>
      <c r="D72" s="303"/>
      <c r="E72" s="301" t="s">
        <v>140</v>
      </c>
      <c r="F72" s="304"/>
      <c r="G72" s="300"/>
      <c r="H72" s="301" t="s">
        <v>140</v>
      </c>
      <c r="I72" s="302"/>
      <c r="J72" s="289"/>
      <c r="K72" s="301" t="s">
        <v>140</v>
      </c>
      <c r="L72" s="291"/>
      <c r="M72" s="292"/>
      <c r="N72" s="290" t="s">
        <v>140</v>
      </c>
      <c r="O72" s="293"/>
      <c r="P72" s="290"/>
      <c r="Q72" s="301" t="s">
        <v>140</v>
      </c>
      <c r="R72" s="291"/>
      <c r="S72" s="292"/>
      <c r="T72" s="290" t="s">
        <v>140</v>
      </c>
      <c r="U72" s="290"/>
      <c r="V72" s="289"/>
      <c r="W72" s="301" t="s">
        <v>140</v>
      </c>
      <c r="X72" s="291"/>
      <c r="Y72" s="292"/>
      <c r="Z72" s="290" t="s">
        <v>140</v>
      </c>
      <c r="AA72" s="293"/>
      <c r="AB72" s="289"/>
      <c r="AC72" s="301" t="s">
        <v>140</v>
      </c>
      <c r="AD72" s="291"/>
      <c r="AE72" s="292"/>
      <c r="AF72" s="290" t="s">
        <v>140</v>
      </c>
      <c r="AG72" s="293"/>
      <c r="AH72" s="340"/>
      <c r="AI72" s="341" t="s">
        <v>140</v>
      </c>
      <c r="AJ72" s="342"/>
      <c r="AK72" s="343"/>
      <c r="AL72" s="340" t="s">
        <v>140</v>
      </c>
      <c r="AM72" s="340"/>
      <c r="AN72" s="287" t="str">
        <f t="shared" ref="AN72:AN80" si="36">IF(AP72&gt;0,AP72,IF(AQ72&gt;0,AP72,""))</f>
        <v/>
      </c>
      <c r="AO72" s="288" t="str">
        <f t="shared" ref="AO72:AO80" si="37">IF(AP72&gt;0,AQ72,IF(AQ72&gt;0,AQ72,""))</f>
        <v/>
      </c>
      <c r="AP72" s="265">
        <f t="shared" si="24"/>
        <v>0</v>
      </c>
      <c r="AQ72" s="266">
        <f t="shared" si="25"/>
        <v>0</v>
      </c>
    </row>
    <row r="73" spans="1:43" ht="15" x14ac:dyDescent="0.2">
      <c r="A73" s="881"/>
      <c r="B73" s="401" t="str">
        <f t="shared" si="35"/>
        <v/>
      </c>
      <c r="C73" s="884"/>
      <c r="D73" s="303"/>
      <c r="E73" s="301" t="s">
        <v>140</v>
      </c>
      <c r="F73" s="304"/>
      <c r="G73" s="300"/>
      <c r="H73" s="301" t="s">
        <v>140</v>
      </c>
      <c r="I73" s="302"/>
      <c r="J73" s="289"/>
      <c r="K73" s="301" t="s">
        <v>140</v>
      </c>
      <c r="L73" s="291"/>
      <c r="M73" s="292"/>
      <c r="N73" s="290" t="s">
        <v>140</v>
      </c>
      <c r="O73" s="293"/>
      <c r="P73" s="290"/>
      <c r="Q73" s="301" t="s">
        <v>140</v>
      </c>
      <c r="R73" s="291"/>
      <c r="S73" s="292"/>
      <c r="T73" s="290" t="s">
        <v>140</v>
      </c>
      <c r="U73" s="290"/>
      <c r="V73" s="289"/>
      <c r="W73" s="301" t="s">
        <v>140</v>
      </c>
      <c r="X73" s="291"/>
      <c r="Y73" s="292"/>
      <c r="Z73" s="290" t="s">
        <v>140</v>
      </c>
      <c r="AA73" s="293"/>
      <c r="AB73" s="289"/>
      <c r="AC73" s="301" t="s">
        <v>140</v>
      </c>
      <c r="AD73" s="291"/>
      <c r="AE73" s="292"/>
      <c r="AF73" s="290" t="s">
        <v>140</v>
      </c>
      <c r="AG73" s="293"/>
      <c r="AH73" s="340"/>
      <c r="AI73" s="341" t="s">
        <v>140</v>
      </c>
      <c r="AJ73" s="342"/>
      <c r="AK73" s="343"/>
      <c r="AL73" s="340" t="s">
        <v>140</v>
      </c>
      <c r="AM73" s="340"/>
      <c r="AN73" s="287" t="str">
        <f t="shared" si="36"/>
        <v/>
      </c>
      <c r="AO73" s="288" t="str">
        <f t="shared" si="37"/>
        <v/>
      </c>
      <c r="AP73" s="265">
        <f t="shared" si="24"/>
        <v>0</v>
      </c>
      <c r="AQ73" s="266">
        <f t="shared" si="25"/>
        <v>0</v>
      </c>
    </row>
    <row r="74" spans="1:43" ht="15" x14ac:dyDescent="0.2">
      <c r="A74" s="881"/>
      <c r="B74" s="401" t="str">
        <f t="shared" si="35"/>
        <v/>
      </c>
      <c r="C74" s="884"/>
      <c r="D74" s="303"/>
      <c r="E74" s="301" t="s">
        <v>140</v>
      </c>
      <c r="F74" s="304"/>
      <c r="G74" s="300"/>
      <c r="H74" s="301" t="s">
        <v>140</v>
      </c>
      <c r="I74" s="302"/>
      <c r="J74" s="289"/>
      <c r="K74" s="301" t="s">
        <v>140</v>
      </c>
      <c r="L74" s="291"/>
      <c r="M74" s="292"/>
      <c r="N74" s="290" t="s">
        <v>140</v>
      </c>
      <c r="O74" s="293"/>
      <c r="P74" s="290"/>
      <c r="Q74" s="301" t="s">
        <v>140</v>
      </c>
      <c r="R74" s="291"/>
      <c r="S74" s="292"/>
      <c r="T74" s="290" t="s">
        <v>140</v>
      </c>
      <c r="U74" s="290"/>
      <c r="V74" s="289"/>
      <c r="W74" s="301" t="s">
        <v>140</v>
      </c>
      <c r="X74" s="291"/>
      <c r="Y74" s="292"/>
      <c r="Z74" s="290" t="s">
        <v>140</v>
      </c>
      <c r="AA74" s="293"/>
      <c r="AB74" s="289"/>
      <c r="AC74" s="301" t="s">
        <v>140</v>
      </c>
      <c r="AD74" s="291"/>
      <c r="AE74" s="292"/>
      <c r="AF74" s="290" t="s">
        <v>140</v>
      </c>
      <c r="AG74" s="293"/>
      <c r="AH74" s="340"/>
      <c r="AI74" s="341" t="s">
        <v>140</v>
      </c>
      <c r="AJ74" s="342"/>
      <c r="AK74" s="343"/>
      <c r="AL74" s="340" t="s">
        <v>140</v>
      </c>
      <c r="AM74" s="340"/>
      <c r="AN74" s="287" t="str">
        <f t="shared" si="36"/>
        <v/>
      </c>
      <c r="AO74" s="288" t="str">
        <f t="shared" si="37"/>
        <v/>
      </c>
      <c r="AP74" s="265">
        <f t="shared" si="24"/>
        <v>0</v>
      </c>
      <c r="AQ74" s="266">
        <f t="shared" si="25"/>
        <v>0</v>
      </c>
    </row>
    <row r="75" spans="1:43" ht="15" x14ac:dyDescent="0.2">
      <c r="A75" s="881"/>
      <c r="B75" s="401" t="str">
        <f t="shared" si="35"/>
        <v/>
      </c>
      <c r="C75" s="884"/>
      <c r="D75" s="303"/>
      <c r="E75" s="301" t="s">
        <v>140</v>
      </c>
      <c r="F75" s="304"/>
      <c r="G75" s="300"/>
      <c r="H75" s="301" t="s">
        <v>140</v>
      </c>
      <c r="I75" s="302"/>
      <c r="J75" s="289"/>
      <c r="K75" s="301" t="s">
        <v>140</v>
      </c>
      <c r="L75" s="291"/>
      <c r="M75" s="292"/>
      <c r="N75" s="290" t="s">
        <v>140</v>
      </c>
      <c r="O75" s="293"/>
      <c r="P75" s="290"/>
      <c r="Q75" s="301" t="s">
        <v>140</v>
      </c>
      <c r="R75" s="291"/>
      <c r="S75" s="292"/>
      <c r="T75" s="290" t="s">
        <v>140</v>
      </c>
      <c r="U75" s="290"/>
      <c r="V75" s="289"/>
      <c r="W75" s="301" t="s">
        <v>140</v>
      </c>
      <c r="X75" s="291"/>
      <c r="Y75" s="292"/>
      <c r="Z75" s="290" t="s">
        <v>140</v>
      </c>
      <c r="AA75" s="293"/>
      <c r="AB75" s="289"/>
      <c r="AC75" s="301" t="s">
        <v>140</v>
      </c>
      <c r="AD75" s="291"/>
      <c r="AE75" s="292"/>
      <c r="AF75" s="290" t="s">
        <v>140</v>
      </c>
      <c r="AG75" s="293"/>
      <c r="AH75" s="340"/>
      <c r="AI75" s="341" t="s">
        <v>140</v>
      </c>
      <c r="AJ75" s="342"/>
      <c r="AK75" s="343"/>
      <c r="AL75" s="340" t="s">
        <v>140</v>
      </c>
      <c r="AM75" s="340"/>
      <c r="AN75" s="287" t="str">
        <f t="shared" si="36"/>
        <v/>
      </c>
      <c r="AO75" s="288" t="str">
        <f t="shared" si="37"/>
        <v/>
      </c>
      <c r="AP75" s="265">
        <f t="shared" si="24"/>
        <v>0</v>
      </c>
      <c r="AQ75" s="266">
        <f t="shared" si="25"/>
        <v>0</v>
      </c>
    </row>
    <row r="76" spans="1:43" ht="15" x14ac:dyDescent="0.2">
      <c r="A76" s="881"/>
      <c r="B76" s="401" t="str">
        <f t="shared" si="35"/>
        <v/>
      </c>
      <c r="C76" s="884"/>
      <c r="D76" s="303"/>
      <c r="E76" s="301" t="s">
        <v>140</v>
      </c>
      <c r="F76" s="304"/>
      <c r="G76" s="300"/>
      <c r="H76" s="301" t="s">
        <v>140</v>
      </c>
      <c r="I76" s="302"/>
      <c r="J76" s="289"/>
      <c r="K76" s="301" t="s">
        <v>140</v>
      </c>
      <c r="L76" s="291"/>
      <c r="M76" s="292"/>
      <c r="N76" s="290" t="s">
        <v>140</v>
      </c>
      <c r="O76" s="293"/>
      <c r="P76" s="290"/>
      <c r="Q76" s="301" t="s">
        <v>140</v>
      </c>
      <c r="R76" s="291"/>
      <c r="S76" s="290"/>
      <c r="T76" s="301" t="s">
        <v>140</v>
      </c>
      <c r="U76" s="291"/>
      <c r="V76" s="289"/>
      <c r="W76" s="301" t="s">
        <v>140</v>
      </c>
      <c r="X76" s="291"/>
      <c r="Y76" s="292"/>
      <c r="Z76" s="290" t="s">
        <v>140</v>
      </c>
      <c r="AA76" s="293"/>
      <c r="AB76" s="289"/>
      <c r="AC76" s="301" t="s">
        <v>140</v>
      </c>
      <c r="AD76" s="291"/>
      <c r="AE76" s="292"/>
      <c r="AF76" s="290" t="s">
        <v>140</v>
      </c>
      <c r="AG76" s="293"/>
      <c r="AH76" s="340"/>
      <c r="AI76" s="341" t="s">
        <v>140</v>
      </c>
      <c r="AJ76" s="342"/>
      <c r="AK76" s="343"/>
      <c r="AL76" s="340" t="s">
        <v>140</v>
      </c>
      <c r="AM76" s="340"/>
      <c r="AN76" s="287" t="str">
        <f t="shared" si="36"/>
        <v/>
      </c>
      <c r="AO76" s="288" t="str">
        <f t="shared" si="37"/>
        <v/>
      </c>
      <c r="AP76" s="265">
        <f t="shared" si="24"/>
        <v>0</v>
      </c>
      <c r="AQ76" s="266">
        <f t="shared" si="25"/>
        <v>0</v>
      </c>
    </row>
    <row r="77" spans="1:43" ht="15" x14ac:dyDescent="0.2">
      <c r="A77" s="881"/>
      <c r="B77" s="401" t="str">
        <f t="shared" si="35"/>
        <v/>
      </c>
      <c r="C77" s="884"/>
      <c r="D77" s="303"/>
      <c r="E77" s="301" t="s">
        <v>140</v>
      </c>
      <c r="F77" s="304"/>
      <c r="G77" s="300"/>
      <c r="H77" s="301" t="s">
        <v>140</v>
      </c>
      <c r="I77" s="302"/>
      <c r="J77" s="289"/>
      <c r="K77" s="301" t="s">
        <v>140</v>
      </c>
      <c r="L77" s="291"/>
      <c r="M77" s="292"/>
      <c r="N77" s="290" t="s">
        <v>140</v>
      </c>
      <c r="O77" s="293"/>
      <c r="P77" s="290"/>
      <c r="Q77" s="301" t="s">
        <v>140</v>
      </c>
      <c r="R77" s="291"/>
      <c r="S77" s="290"/>
      <c r="T77" s="301" t="s">
        <v>140</v>
      </c>
      <c r="U77" s="291"/>
      <c r="V77" s="289"/>
      <c r="W77" s="301" t="s">
        <v>140</v>
      </c>
      <c r="X77" s="291"/>
      <c r="Y77" s="292"/>
      <c r="Z77" s="290" t="s">
        <v>140</v>
      </c>
      <c r="AA77" s="293"/>
      <c r="AB77" s="289"/>
      <c r="AC77" s="301" t="s">
        <v>140</v>
      </c>
      <c r="AD77" s="291"/>
      <c r="AE77" s="292"/>
      <c r="AF77" s="290" t="s">
        <v>140</v>
      </c>
      <c r="AG77" s="293"/>
      <c r="AH77" s="340"/>
      <c r="AI77" s="341" t="s">
        <v>140</v>
      </c>
      <c r="AJ77" s="342"/>
      <c r="AK77" s="343"/>
      <c r="AL77" s="340" t="s">
        <v>140</v>
      </c>
      <c r="AM77" s="340"/>
      <c r="AN77" s="287" t="str">
        <f t="shared" si="36"/>
        <v/>
      </c>
      <c r="AO77" s="288" t="str">
        <f t="shared" si="37"/>
        <v/>
      </c>
      <c r="AP77" s="265">
        <f t="shared" si="24"/>
        <v>0</v>
      </c>
      <c r="AQ77" s="266">
        <f t="shared" si="25"/>
        <v>0</v>
      </c>
    </row>
    <row r="78" spans="1:43" ht="15" x14ac:dyDescent="0.2">
      <c r="A78" s="881"/>
      <c r="B78" s="401" t="str">
        <f t="shared" si="35"/>
        <v/>
      </c>
      <c r="C78" s="884"/>
      <c r="D78" s="303"/>
      <c r="E78" s="301" t="s">
        <v>140</v>
      </c>
      <c r="F78" s="304"/>
      <c r="G78" s="300"/>
      <c r="H78" s="301" t="s">
        <v>140</v>
      </c>
      <c r="I78" s="302"/>
      <c r="J78" s="289"/>
      <c r="K78" s="301" t="s">
        <v>140</v>
      </c>
      <c r="L78" s="291"/>
      <c r="M78" s="292"/>
      <c r="N78" s="290" t="s">
        <v>140</v>
      </c>
      <c r="O78" s="293"/>
      <c r="P78" s="290"/>
      <c r="Q78" s="301" t="s">
        <v>140</v>
      </c>
      <c r="R78" s="291"/>
      <c r="S78" s="292"/>
      <c r="T78" s="290" t="s">
        <v>140</v>
      </c>
      <c r="U78" s="290"/>
      <c r="V78" s="289"/>
      <c r="W78" s="301" t="s">
        <v>140</v>
      </c>
      <c r="X78" s="291"/>
      <c r="Y78" s="292"/>
      <c r="Z78" s="290" t="s">
        <v>140</v>
      </c>
      <c r="AA78" s="293"/>
      <c r="AB78" s="289"/>
      <c r="AC78" s="301" t="s">
        <v>140</v>
      </c>
      <c r="AD78" s="291"/>
      <c r="AE78" s="292"/>
      <c r="AF78" s="290" t="s">
        <v>140</v>
      </c>
      <c r="AG78" s="293"/>
      <c r="AH78" s="340"/>
      <c r="AI78" s="341" t="s">
        <v>140</v>
      </c>
      <c r="AJ78" s="342"/>
      <c r="AK78" s="343"/>
      <c r="AL78" s="340" t="s">
        <v>140</v>
      </c>
      <c r="AM78" s="340"/>
      <c r="AN78" s="287" t="str">
        <f t="shared" si="36"/>
        <v/>
      </c>
      <c r="AO78" s="288" t="str">
        <f t="shared" si="37"/>
        <v/>
      </c>
      <c r="AP78" s="265">
        <f t="shared" si="24"/>
        <v>0</v>
      </c>
      <c r="AQ78" s="266">
        <f t="shared" si="25"/>
        <v>0</v>
      </c>
    </row>
    <row r="79" spans="1:43" ht="15" x14ac:dyDescent="0.2">
      <c r="A79" s="881"/>
      <c r="B79" s="701" t="str">
        <f t="shared" si="35"/>
        <v/>
      </c>
      <c r="C79" s="883"/>
      <c r="D79" s="347"/>
      <c r="E79" s="348" t="s">
        <v>140</v>
      </c>
      <c r="F79" s="349"/>
      <c r="G79" s="350"/>
      <c r="H79" s="348" t="s">
        <v>140</v>
      </c>
      <c r="I79" s="351"/>
      <c r="J79" s="352"/>
      <c r="K79" s="348" t="s">
        <v>140</v>
      </c>
      <c r="L79" s="353"/>
      <c r="M79" s="354"/>
      <c r="N79" s="355" t="s">
        <v>140</v>
      </c>
      <c r="O79" s="356"/>
      <c r="P79" s="355"/>
      <c r="Q79" s="348" t="s">
        <v>140</v>
      </c>
      <c r="R79" s="353"/>
      <c r="S79" s="354"/>
      <c r="T79" s="355" t="s">
        <v>140</v>
      </c>
      <c r="U79" s="355"/>
      <c r="V79" s="352"/>
      <c r="W79" s="348" t="s">
        <v>140</v>
      </c>
      <c r="X79" s="353"/>
      <c r="Y79" s="354"/>
      <c r="Z79" s="355" t="s">
        <v>140</v>
      </c>
      <c r="AA79" s="356"/>
      <c r="AB79" s="352"/>
      <c r="AC79" s="348" t="s">
        <v>140</v>
      </c>
      <c r="AD79" s="353"/>
      <c r="AE79" s="354"/>
      <c r="AF79" s="355" t="s">
        <v>140</v>
      </c>
      <c r="AG79" s="356"/>
      <c r="AH79" s="357"/>
      <c r="AI79" s="358" t="s">
        <v>140</v>
      </c>
      <c r="AJ79" s="359"/>
      <c r="AK79" s="360"/>
      <c r="AL79" s="357" t="s">
        <v>140</v>
      </c>
      <c r="AM79" s="357"/>
      <c r="AN79" s="287" t="str">
        <f t="shared" si="36"/>
        <v/>
      </c>
      <c r="AO79" s="288" t="str">
        <f t="shared" si="37"/>
        <v/>
      </c>
      <c r="AP79" s="265">
        <f t="shared" si="24"/>
        <v>0</v>
      </c>
      <c r="AQ79" s="266">
        <f t="shared" si="25"/>
        <v>0</v>
      </c>
    </row>
    <row r="80" spans="1:43" ht="15.75" thickBot="1" x14ac:dyDescent="0.25">
      <c r="A80" s="910"/>
      <c r="B80" s="704" t="str">
        <f t="shared" si="35"/>
        <v/>
      </c>
      <c r="C80" s="911"/>
      <c r="D80" s="361"/>
      <c r="E80" s="362" t="s">
        <v>140</v>
      </c>
      <c r="F80" s="363"/>
      <c r="G80" s="364"/>
      <c r="H80" s="362" t="s">
        <v>140</v>
      </c>
      <c r="I80" s="365"/>
      <c r="J80" s="361"/>
      <c r="K80" s="362" t="s">
        <v>140</v>
      </c>
      <c r="L80" s="363"/>
      <c r="M80" s="364"/>
      <c r="N80" s="362" t="s">
        <v>140</v>
      </c>
      <c r="O80" s="365"/>
      <c r="P80" s="362"/>
      <c r="Q80" s="362" t="s">
        <v>140</v>
      </c>
      <c r="R80" s="363"/>
      <c r="S80" s="364"/>
      <c r="T80" s="362" t="s">
        <v>140</v>
      </c>
      <c r="U80" s="362"/>
      <c r="V80" s="361"/>
      <c r="W80" s="362" t="s">
        <v>140</v>
      </c>
      <c r="X80" s="363"/>
      <c r="Y80" s="364"/>
      <c r="Z80" s="362" t="s">
        <v>140</v>
      </c>
      <c r="AA80" s="365"/>
      <c r="AB80" s="361"/>
      <c r="AC80" s="362" t="s">
        <v>140</v>
      </c>
      <c r="AD80" s="363"/>
      <c r="AE80" s="364"/>
      <c r="AF80" s="362" t="s">
        <v>140</v>
      </c>
      <c r="AG80" s="365"/>
      <c r="AH80" s="366"/>
      <c r="AI80" s="366" t="s">
        <v>140</v>
      </c>
      <c r="AJ80" s="367"/>
      <c r="AK80" s="368"/>
      <c r="AL80" s="366" t="s">
        <v>140</v>
      </c>
      <c r="AM80" s="366"/>
      <c r="AN80" s="317" t="str">
        <f t="shared" si="36"/>
        <v/>
      </c>
      <c r="AO80" s="318" t="str">
        <f t="shared" si="37"/>
        <v/>
      </c>
      <c r="AP80" s="265">
        <f t="shared" si="24"/>
        <v>0</v>
      </c>
      <c r="AQ80" s="266">
        <f t="shared" si="25"/>
        <v>0</v>
      </c>
    </row>
    <row r="81" spans="1:45" ht="19.5" thickTop="1" x14ac:dyDescent="0.3">
      <c r="A81" s="1355" t="str">
        <f>IF(Teilnehmer!$K$5="A3",Teilnehmer!$A$5,IF(Teilnehmer!$K$6="A3",Teilnehmer!$A$6,IF(Teilnehmer!$K$7="A3",Teilnehmer!$A$7,IF(Teilnehmer!$K$8="A3",Teilnehmer!$A$8,IF(Teilnehmer!$K$9="A3",Teilnehmer!$A$9,IF(Teilnehmer!$K$10="A3",Teilnehmer!$A$10,IF(Teilnehmer!$K$11="A3",Teilnehmer!$A$11,IF(Teilnehmer!$K$12="A3",Teilnehmer!$A$12,IF(Teilnehmer!$K$13="A3",Teilnehmer!#REF!,IF(Teilnehmer!#REF!="A3",""))))))))))</f>
        <v>Stadtverwaltung Aachen</v>
      </c>
      <c r="B81" s="1356"/>
      <c r="C81" s="1356"/>
      <c r="D81" s="1356"/>
      <c r="E81" s="1356"/>
      <c r="F81" s="1356"/>
      <c r="G81" s="1356"/>
      <c r="H81" s="1356"/>
      <c r="I81" s="1356"/>
      <c r="J81" s="1356"/>
      <c r="K81" s="1356"/>
      <c r="L81" s="1356"/>
      <c r="M81" s="1356"/>
      <c r="N81" s="1356"/>
      <c r="O81" s="1356"/>
      <c r="P81" s="1356"/>
      <c r="Q81" s="1356"/>
      <c r="R81" s="1356"/>
      <c r="S81" s="1356"/>
      <c r="T81" s="1356"/>
      <c r="U81" s="1356"/>
      <c r="V81" s="1356"/>
      <c r="W81" s="1356"/>
      <c r="X81" s="1356"/>
      <c r="Y81" s="1356"/>
      <c r="Z81" s="1356"/>
      <c r="AA81" s="1356"/>
      <c r="AB81" s="1356"/>
      <c r="AC81" s="1356"/>
      <c r="AD81" s="1356"/>
      <c r="AE81" s="1356"/>
      <c r="AF81" s="1356"/>
      <c r="AG81" s="1356"/>
      <c r="AH81" s="1356"/>
      <c r="AI81" s="1356"/>
      <c r="AJ81" s="1356"/>
      <c r="AK81" s="1356"/>
      <c r="AL81" s="1356"/>
      <c r="AM81" s="1356"/>
      <c r="AN81" s="1356"/>
      <c r="AO81" s="1357"/>
      <c r="AP81" s="271"/>
      <c r="AQ81" s="271"/>
    </row>
    <row r="82" spans="1:45" s="542" customFormat="1" ht="18" customHeight="1" x14ac:dyDescent="0.2">
      <c r="A82" s="269"/>
      <c r="D82" s="1358" t="str">
        <f>IF(A_2024!$E$17=$A$81,A_2024!$G$17,IF(A_2024!$G$17=$A$81,A_2024!$E$17,IF(A_2024!$E$18=$A$81,A_2024!$G$18,IF(A_2024!$G$18=$A$81,A_2024!$E$18,IF(A_2024!$E$24=$A$81,A_2024!$G$24,IF(A_2024!$G$24=$A$81,A_2024!$E$24,""))))))</f>
        <v>BSG Aktiv</v>
      </c>
      <c r="E82" s="1359"/>
      <c r="F82" s="1359"/>
      <c r="G82" s="1359"/>
      <c r="H82" s="1359"/>
      <c r="I82" s="1360"/>
      <c r="J82" s="1361" t="str">
        <f>IF(A_2024!$E$22=$A$81,A_2024!$G$22,IF(A_2024!$G$22=$A$81,A_2024!$E$22,IF(A_2024!$E$23=$A$81,A_2024!$G$23,IF(A_2024!$G$23=$A$81,A_2024!$E$23,""))))</f>
        <v>Finanzamt /Generali Deutschland</v>
      </c>
      <c r="K82" s="1362"/>
      <c r="L82" s="1362"/>
      <c r="M82" s="1362"/>
      <c r="N82" s="1362"/>
      <c r="O82" s="1363"/>
      <c r="P82" s="1361" t="str">
        <f>IF(A_2024!$E$26=$A$81,A_2024!$G$26,IF(A_2024!$G$26=$A$81,A_2024!$E$26,IF(A_2024!$E$27=$A$81,A_2024!$G$27,IF(A_2024!$G$27=$A$81,A_2024!$E$27,""))))</f>
        <v>Boendgen - Baustoffe</v>
      </c>
      <c r="Q82" s="1362"/>
      <c r="R82" s="1362"/>
      <c r="S82" s="1362"/>
      <c r="T82" s="1362"/>
      <c r="U82" s="1363"/>
      <c r="V82" s="1361"/>
      <c r="W82" s="1362"/>
      <c r="X82" s="1362"/>
      <c r="Y82" s="1362"/>
      <c r="Z82" s="1362"/>
      <c r="AA82" s="1363"/>
      <c r="AB82" s="1361"/>
      <c r="AC82" s="1362"/>
      <c r="AD82" s="1362"/>
      <c r="AE82" s="1362"/>
      <c r="AF82" s="1362"/>
      <c r="AG82" s="1362"/>
      <c r="AH82" s="1361"/>
      <c r="AI82" s="1362"/>
      <c r="AJ82" s="1362"/>
      <c r="AK82" s="1362"/>
      <c r="AL82" s="1362"/>
      <c r="AM82" s="1363"/>
      <c r="AN82" s="1371"/>
      <c r="AO82" s="1372"/>
      <c r="AP82" s="549"/>
      <c r="AQ82" s="549"/>
    </row>
    <row r="83" spans="1:45" ht="18.75" x14ac:dyDescent="0.3">
      <c r="A83" s="270"/>
      <c r="B83" s="271"/>
      <c r="C83" s="272"/>
      <c r="D83" s="735">
        <f>SUM(D85:D100,D102:D120)</f>
        <v>0</v>
      </c>
      <c r="E83" s="736" t="s">
        <v>140</v>
      </c>
      <c r="F83" s="737">
        <f>SUM(F85:F100,F102:F120)</f>
        <v>0</v>
      </c>
      <c r="G83" s="322"/>
      <c r="H83" s="323" t="s">
        <v>140</v>
      </c>
      <c r="I83" s="324"/>
      <c r="J83" s="735">
        <f>SUM(J85:J100,J102:J120)</f>
        <v>0</v>
      </c>
      <c r="K83" s="736" t="s">
        <v>140</v>
      </c>
      <c r="L83" s="737">
        <f>SUM(L85:L100,L102:L120)</f>
        <v>0</v>
      </c>
      <c r="M83" s="322"/>
      <c r="N83" s="323" t="s">
        <v>140</v>
      </c>
      <c r="O83" s="324"/>
      <c r="P83" s="740">
        <f>SUM(P85:P100,P102:P120)</f>
        <v>0</v>
      </c>
      <c r="Q83" s="741" t="s">
        <v>140</v>
      </c>
      <c r="R83" s="742">
        <f>SUM(R85:R100,R102:R120)</f>
        <v>0</v>
      </c>
      <c r="S83" s="322"/>
      <c r="T83" s="323" t="s">
        <v>140</v>
      </c>
      <c r="U83" s="324"/>
      <c r="V83" s="331"/>
      <c r="W83" s="323" t="s">
        <v>140</v>
      </c>
      <c r="X83" s="332"/>
      <c r="Y83" s="322"/>
      <c r="Z83" s="323" t="s">
        <v>140</v>
      </c>
      <c r="AA83" s="324"/>
      <c r="AB83" s="331"/>
      <c r="AC83" s="323" t="s">
        <v>140</v>
      </c>
      <c r="AD83" s="332"/>
      <c r="AE83" s="322"/>
      <c r="AF83" s="323" t="s">
        <v>140</v>
      </c>
      <c r="AG83" s="324"/>
      <c r="AH83" s="333"/>
      <c r="AI83" s="320" t="s">
        <v>140</v>
      </c>
      <c r="AJ83" s="334"/>
      <c r="AK83" s="335"/>
      <c r="AL83" s="320" t="s">
        <v>140</v>
      </c>
      <c r="AM83" s="336"/>
      <c r="AN83" s="1371"/>
      <c r="AO83" s="1372"/>
    </row>
    <row r="84" spans="1:45" ht="15.75" thickBot="1" x14ac:dyDescent="0.3">
      <c r="A84" s="1394" t="s">
        <v>446</v>
      </c>
      <c r="B84" s="1395"/>
      <c r="C84" s="1396"/>
      <c r="D84" s="1398" t="s">
        <v>447</v>
      </c>
      <c r="E84" s="1399"/>
      <c r="F84" s="1399"/>
      <c r="G84" s="1387" t="s">
        <v>448</v>
      </c>
      <c r="H84" s="1387"/>
      <c r="I84" s="1393"/>
      <c r="J84" s="1398" t="s">
        <v>447</v>
      </c>
      <c r="K84" s="1399"/>
      <c r="L84" s="1399"/>
      <c r="M84" s="1387" t="s">
        <v>448</v>
      </c>
      <c r="N84" s="1387"/>
      <c r="O84" s="1393"/>
      <c r="P84" s="1392" t="s">
        <v>447</v>
      </c>
      <c r="Q84" s="1381"/>
      <c r="R84" s="1381"/>
      <c r="S84" s="1384" t="s">
        <v>448</v>
      </c>
      <c r="T84" s="1384"/>
      <c r="U84" s="1385"/>
      <c r="V84" s="1386" t="s">
        <v>447</v>
      </c>
      <c r="W84" s="1387"/>
      <c r="X84" s="1387"/>
      <c r="Y84" s="1387" t="s">
        <v>448</v>
      </c>
      <c r="Z84" s="1387"/>
      <c r="AA84" s="1393"/>
      <c r="AB84" s="1386" t="s">
        <v>447</v>
      </c>
      <c r="AC84" s="1387"/>
      <c r="AD84" s="1387"/>
      <c r="AE84" s="1387" t="s">
        <v>448</v>
      </c>
      <c r="AF84" s="1387"/>
      <c r="AG84" s="1393"/>
      <c r="AH84" s="1397" t="s">
        <v>447</v>
      </c>
      <c r="AI84" s="1347"/>
      <c r="AJ84" s="1347"/>
      <c r="AK84" s="1347" t="s">
        <v>448</v>
      </c>
      <c r="AL84" s="1347"/>
      <c r="AM84" s="1348"/>
      <c r="AN84" s="279" t="s">
        <v>449</v>
      </c>
      <c r="AO84" s="280" t="s">
        <v>450</v>
      </c>
      <c r="AP84" s="281"/>
      <c r="AQ84" s="281"/>
      <c r="AS84" s="542"/>
    </row>
    <row r="85" spans="1:45" x14ac:dyDescent="0.2">
      <c r="A85" s="902" t="s">
        <v>15</v>
      </c>
      <c r="B85" s="912"/>
      <c r="C85" s="913" t="s">
        <v>380</v>
      </c>
      <c r="D85" s="371"/>
      <c r="E85" s="372" t="s">
        <v>140</v>
      </c>
      <c r="F85" s="373"/>
      <c r="G85" s="374"/>
      <c r="H85" s="372" t="s">
        <v>140</v>
      </c>
      <c r="I85" s="375"/>
      <c r="J85" s="371"/>
      <c r="K85" s="372" t="s">
        <v>140</v>
      </c>
      <c r="L85" s="373"/>
      <c r="M85" s="374"/>
      <c r="N85" s="372" t="s">
        <v>140</v>
      </c>
      <c r="O85" s="375"/>
      <c r="P85" s="371"/>
      <c r="Q85" s="372" t="s">
        <v>140</v>
      </c>
      <c r="R85" s="373"/>
      <c r="S85" s="374"/>
      <c r="T85" s="372" t="s">
        <v>140</v>
      </c>
      <c r="U85" s="375"/>
      <c r="V85" s="371"/>
      <c r="W85" s="372" t="s">
        <v>140</v>
      </c>
      <c r="X85" s="373"/>
      <c r="Y85" s="374"/>
      <c r="Z85" s="372" t="s">
        <v>140</v>
      </c>
      <c r="AA85" s="375"/>
      <c r="AB85" s="371"/>
      <c r="AC85" s="372" t="s">
        <v>140</v>
      </c>
      <c r="AD85" s="373"/>
      <c r="AE85" s="374"/>
      <c r="AF85" s="372" t="s">
        <v>140</v>
      </c>
      <c r="AG85" s="375"/>
      <c r="AH85" s="376"/>
      <c r="AI85" s="376" t="s">
        <v>140</v>
      </c>
      <c r="AJ85" s="377"/>
      <c r="AK85" s="378"/>
      <c r="AL85" s="376" t="s">
        <v>140</v>
      </c>
      <c r="AM85" s="376"/>
      <c r="AN85" s="287" t="str">
        <f>IF(AP85&gt;0,AP85,IF(AQ85&gt;0,AP85,""))</f>
        <v/>
      </c>
      <c r="AO85" s="288" t="str">
        <f>IF(AP85&gt;0,AQ85,IF(AQ85&gt;0,AQ85,""))</f>
        <v/>
      </c>
      <c r="AP85" s="265">
        <f>SUM(D85,G85,J85,M85,P85,S85,V85,Y85,AB85,AE85,AH85,AK85)</f>
        <v>0</v>
      </c>
      <c r="AQ85" s="266">
        <f>SUM(F85,I85,L85,O85,R85,U85,X85,AA85,AD85,AG85,AJ85,AM85)</f>
        <v>0</v>
      </c>
      <c r="AS85" s="542"/>
    </row>
    <row r="86" spans="1:45" x14ac:dyDescent="0.2">
      <c r="A86" s="905" t="s">
        <v>240</v>
      </c>
      <c r="B86" s="907"/>
      <c r="C86" s="914" t="s">
        <v>381</v>
      </c>
      <c r="D86" s="289"/>
      <c r="E86" s="301" t="s">
        <v>140</v>
      </c>
      <c r="F86" s="291"/>
      <c r="G86" s="292"/>
      <c r="H86" s="290" t="s">
        <v>140</v>
      </c>
      <c r="I86" s="293"/>
      <c r="J86" s="289"/>
      <c r="K86" s="290" t="s">
        <v>140</v>
      </c>
      <c r="L86" s="291"/>
      <c r="M86" s="292"/>
      <c r="N86" s="290" t="s">
        <v>140</v>
      </c>
      <c r="O86" s="293"/>
      <c r="P86" s="303"/>
      <c r="Q86" s="301" t="s">
        <v>140</v>
      </c>
      <c r="R86" s="304"/>
      <c r="S86" s="300"/>
      <c r="T86" s="301" t="s">
        <v>140</v>
      </c>
      <c r="U86" s="302"/>
      <c r="V86" s="289"/>
      <c r="W86" s="301" t="s">
        <v>140</v>
      </c>
      <c r="X86" s="291"/>
      <c r="Y86" s="292"/>
      <c r="Z86" s="290" t="s">
        <v>140</v>
      </c>
      <c r="AA86" s="293"/>
      <c r="AB86" s="289"/>
      <c r="AC86" s="301" t="s">
        <v>140</v>
      </c>
      <c r="AD86" s="291"/>
      <c r="AE86" s="292"/>
      <c r="AF86" s="290" t="s">
        <v>140</v>
      </c>
      <c r="AG86" s="293"/>
      <c r="AH86" s="340"/>
      <c r="AI86" s="341" t="s">
        <v>140</v>
      </c>
      <c r="AJ86" s="342"/>
      <c r="AK86" s="343"/>
      <c r="AL86" s="340" t="s">
        <v>140</v>
      </c>
      <c r="AM86" s="340"/>
      <c r="AN86" s="287" t="str">
        <f>IF(AP86&gt;0,AP86,IF(AQ86&gt;0,AP86,""))</f>
        <v/>
      </c>
      <c r="AO86" s="288" t="str">
        <f>IF(AP86&gt;0,AQ86,IF(AQ86&gt;0,AQ86,""))</f>
        <v/>
      </c>
      <c r="AP86" s="265">
        <f>SUM(D86,G86,J86,M86,P86,S86,V86,Y86,AB86,AE86,AH86,AK86)</f>
        <v>0</v>
      </c>
      <c r="AQ86" s="266">
        <f>SUM(F86,I86,L86,O86,R86,U86,X86,AA86,AD86,AG86,AJ86,AM86)</f>
        <v>0</v>
      </c>
      <c r="AS86" s="542"/>
    </row>
    <row r="87" spans="1:45" x14ac:dyDescent="0.2">
      <c r="A87" s="905" t="s">
        <v>239</v>
      </c>
      <c r="B87" s="907"/>
      <c r="C87" s="914" t="s">
        <v>238</v>
      </c>
      <c r="D87" s="289"/>
      <c r="E87" s="301" t="s">
        <v>140</v>
      </c>
      <c r="F87" s="291"/>
      <c r="G87" s="292"/>
      <c r="H87" s="290" t="s">
        <v>140</v>
      </c>
      <c r="I87" s="293"/>
      <c r="J87" s="289"/>
      <c r="K87" s="290" t="s">
        <v>140</v>
      </c>
      <c r="L87" s="291"/>
      <c r="M87" s="292"/>
      <c r="N87" s="290" t="s">
        <v>140</v>
      </c>
      <c r="O87" s="293"/>
      <c r="P87" s="303"/>
      <c r="Q87" s="301" t="s">
        <v>140</v>
      </c>
      <c r="R87" s="304"/>
      <c r="S87" s="300"/>
      <c r="T87" s="301" t="s">
        <v>140</v>
      </c>
      <c r="U87" s="302"/>
      <c r="V87" s="289"/>
      <c r="W87" s="301" t="s">
        <v>140</v>
      </c>
      <c r="X87" s="291"/>
      <c r="Y87" s="292"/>
      <c r="Z87" s="290" t="s">
        <v>140</v>
      </c>
      <c r="AA87" s="293"/>
      <c r="AB87" s="289"/>
      <c r="AC87" s="301" t="s">
        <v>140</v>
      </c>
      <c r="AD87" s="291"/>
      <c r="AE87" s="292"/>
      <c r="AF87" s="290" t="s">
        <v>140</v>
      </c>
      <c r="AG87" s="293"/>
      <c r="AH87" s="340"/>
      <c r="AI87" s="341" t="s">
        <v>140</v>
      </c>
      <c r="AJ87" s="342"/>
      <c r="AK87" s="343"/>
      <c r="AL87" s="340" t="s">
        <v>140</v>
      </c>
      <c r="AM87" s="340"/>
      <c r="AN87" s="287" t="str">
        <f>IF(AP87&gt;0,AP87,IF(AQ87&gt;0,AP87,""))</f>
        <v/>
      </c>
      <c r="AO87" s="288" t="str">
        <f>IF(AP87&gt;0,AQ87,IF(AQ87&gt;0,AQ87,""))</f>
        <v/>
      </c>
      <c r="AP87" s="265">
        <f>SUM(D87,G87,J87,M87,P87,S87,V87,Y87,AB87,AE87,AH87,AK87)</f>
        <v>0</v>
      </c>
      <c r="AQ87" s="266">
        <f>SUM(F87,I87,L87,O87,R87,U87,X87,AA87,AD87,AG87,AJ87,AM87)</f>
        <v>0</v>
      </c>
      <c r="AS87" s="542"/>
    </row>
    <row r="88" spans="1:45" x14ac:dyDescent="0.2">
      <c r="A88" s="915" t="s">
        <v>575</v>
      </c>
      <c r="B88" s="907"/>
      <c r="C88" s="916" t="s">
        <v>576</v>
      </c>
      <c r="D88" s="289"/>
      <c r="E88" s="301" t="s">
        <v>140</v>
      </c>
      <c r="F88" s="291"/>
      <c r="G88" s="292"/>
      <c r="H88" s="290" t="s">
        <v>140</v>
      </c>
      <c r="I88" s="293"/>
      <c r="J88" s="289"/>
      <c r="K88" s="301" t="s">
        <v>140</v>
      </c>
      <c r="L88" s="291"/>
      <c r="M88" s="292"/>
      <c r="N88" s="290" t="s">
        <v>140</v>
      </c>
      <c r="O88" s="293"/>
      <c r="P88" s="303"/>
      <c r="Q88" s="301" t="s">
        <v>140</v>
      </c>
      <c r="R88" s="304"/>
      <c r="S88" s="300"/>
      <c r="T88" s="301" t="s">
        <v>140</v>
      </c>
      <c r="U88" s="302"/>
      <c r="V88" s="289"/>
      <c r="W88" s="301" t="s">
        <v>140</v>
      </c>
      <c r="X88" s="291"/>
      <c r="Y88" s="292"/>
      <c r="Z88" s="290" t="s">
        <v>140</v>
      </c>
      <c r="AA88" s="293"/>
      <c r="AB88" s="289"/>
      <c r="AC88" s="301" t="s">
        <v>140</v>
      </c>
      <c r="AD88" s="291"/>
      <c r="AE88" s="292"/>
      <c r="AF88" s="290" t="s">
        <v>140</v>
      </c>
      <c r="AG88" s="293"/>
      <c r="AH88" s="340"/>
      <c r="AI88" s="341" t="s">
        <v>140</v>
      </c>
      <c r="AJ88" s="342"/>
      <c r="AK88" s="343"/>
      <c r="AL88" s="340" t="s">
        <v>140</v>
      </c>
      <c r="AM88" s="340"/>
      <c r="AN88" s="287" t="str">
        <f>IF(AP88&gt;0,AP88,IF(AQ88&gt;0,AP88,""))</f>
        <v/>
      </c>
      <c r="AO88" s="288" t="str">
        <f>IF(AP88&gt;0,AQ88,IF(AQ88&gt;0,AQ88,""))</f>
        <v/>
      </c>
      <c r="AP88" s="265">
        <f>SUM(D88,G88,J88,M88,P88,S88,V88,Y88,AB88,AE88,AH88,AK88)</f>
        <v>0</v>
      </c>
      <c r="AQ88" s="266">
        <f>SUM(F88,I88,L88,O88,R88,U88,X88,AA88,AD88,AG88,AJ88,AM88)</f>
        <v>0</v>
      </c>
      <c r="AS88" s="542"/>
    </row>
    <row r="89" spans="1:45" x14ac:dyDescent="0.2">
      <c r="A89" s="905" t="s">
        <v>40</v>
      </c>
      <c r="B89" s="882"/>
      <c r="C89" s="914" t="s">
        <v>379</v>
      </c>
      <c r="D89" s="289"/>
      <c r="E89" s="301" t="s">
        <v>140</v>
      </c>
      <c r="F89" s="291"/>
      <c r="G89" s="292"/>
      <c r="H89" s="290" t="s">
        <v>140</v>
      </c>
      <c r="I89" s="293"/>
      <c r="J89" s="289"/>
      <c r="K89" s="301" t="s">
        <v>140</v>
      </c>
      <c r="L89" s="291"/>
      <c r="M89" s="292"/>
      <c r="N89" s="290" t="s">
        <v>140</v>
      </c>
      <c r="O89" s="293"/>
      <c r="P89" s="303"/>
      <c r="Q89" s="301" t="s">
        <v>140</v>
      </c>
      <c r="R89" s="304"/>
      <c r="S89" s="300"/>
      <c r="T89" s="301" t="s">
        <v>140</v>
      </c>
      <c r="U89" s="302"/>
      <c r="V89" s="289"/>
      <c r="W89" s="301" t="s">
        <v>140</v>
      </c>
      <c r="X89" s="291"/>
      <c r="Y89" s="292"/>
      <c r="Z89" s="290" t="s">
        <v>140</v>
      </c>
      <c r="AA89" s="293"/>
      <c r="AB89" s="289"/>
      <c r="AC89" s="301" t="s">
        <v>140</v>
      </c>
      <c r="AD89" s="291"/>
      <c r="AE89" s="292"/>
      <c r="AF89" s="290" t="s">
        <v>140</v>
      </c>
      <c r="AG89" s="293"/>
      <c r="AH89" s="340"/>
      <c r="AI89" s="341" t="s">
        <v>140</v>
      </c>
      <c r="AJ89" s="342"/>
      <c r="AK89" s="343"/>
      <c r="AL89" s="340" t="s">
        <v>140</v>
      </c>
      <c r="AM89" s="340"/>
      <c r="AN89" s="287" t="str">
        <f>IF(AP89&gt;0,AP89,IF(AQ89&gt;0,AP89,""))</f>
        <v/>
      </c>
      <c r="AO89" s="288" t="str">
        <f>IF(AP89&gt;0,AQ89,IF(AQ89&gt;0,AQ89,""))</f>
        <v/>
      </c>
      <c r="AP89" s="265">
        <f>SUM(D89,G89,J89,M89,P89,S89,V89,Y89,AB89,AE89,AH89,AK89)</f>
        <v>0</v>
      </c>
      <c r="AQ89" s="266">
        <f>SUM(F89,I89,L89,O89,R89,U89,X89,AA89,AD89,AG89,AJ89,AM89)</f>
        <v>0</v>
      </c>
      <c r="AS89" s="542"/>
    </row>
    <row r="90" spans="1:45" x14ac:dyDescent="0.2">
      <c r="A90" s="905" t="s">
        <v>20</v>
      </c>
      <c r="B90" s="882"/>
      <c r="C90" s="914" t="s">
        <v>21</v>
      </c>
      <c r="D90" s="289"/>
      <c r="E90" s="301" t="s">
        <v>140</v>
      </c>
      <c r="F90" s="291"/>
      <c r="G90" s="292"/>
      <c r="H90" s="290" t="s">
        <v>140</v>
      </c>
      <c r="I90" s="293"/>
      <c r="J90" s="289"/>
      <c r="K90" s="301" t="s">
        <v>140</v>
      </c>
      <c r="L90" s="291"/>
      <c r="M90" s="292"/>
      <c r="N90" s="290" t="s">
        <v>140</v>
      </c>
      <c r="O90" s="293"/>
      <c r="P90" s="303"/>
      <c r="Q90" s="301" t="s">
        <v>140</v>
      </c>
      <c r="R90" s="304"/>
      <c r="S90" s="300"/>
      <c r="T90" s="301" t="s">
        <v>140</v>
      </c>
      <c r="U90" s="302"/>
      <c r="V90" s="289"/>
      <c r="W90" s="301" t="s">
        <v>140</v>
      </c>
      <c r="X90" s="291"/>
      <c r="Y90" s="292"/>
      <c r="Z90" s="290" t="s">
        <v>140</v>
      </c>
      <c r="AA90" s="293"/>
      <c r="AB90" s="289"/>
      <c r="AC90" s="301" t="s">
        <v>140</v>
      </c>
      <c r="AD90" s="291"/>
      <c r="AE90" s="292"/>
      <c r="AF90" s="290" t="s">
        <v>140</v>
      </c>
      <c r="AG90" s="293"/>
      <c r="AH90" s="340"/>
      <c r="AI90" s="341" t="s">
        <v>140</v>
      </c>
      <c r="AJ90" s="342"/>
      <c r="AK90" s="343"/>
      <c r="AL90" s="340" t="s">
        <v>140</v>
      </c>
      <c r="AM90" s="340"/>
      <c r="AN90" s="287" t="str">
        <f t="shared" ref="AN90:AN92" si="38">IF(AP90&gt;0,AP90,IF(AQ90&gt;0,AP90,""))</f>
        <v/>
      </c>
      <c r="AO90" s="288" t="str">
        <f t="shared" ref="AO90:AO92" si="39">IF(AP90&gt;0,AQ90,IF(AQ90&gt;0,AQ90,""))</f>
        <v/>
      </c>
      <c r="AP90" s="265">
        <f t="shared" ref="AP90" si="40">SUM(D90,G90,J90,M90,P90,S90,V90,Y90,AB90,AE90,AH90,AK90)</f>
        <v>0</v>
      </c>
      <c r="AQ90" s="266">
        <f t="shared" ref="AQ90" si="41">SUM(F90,I90,L90,O90,R90,U90,X90,AA90,AD90,AG90,AJ90,AM90)</f>
        <v>0</v>
      </c>
      <c r="AS90" s="542"/>
    </row>
    <row r="91" spans="1:45" x14ac:dyDescent="0.2">
      <c r="A91" s="905" t="s">
        <v>259</v>
      </c>
      <c r="B91" s="882"/>
      <c r="C91" s="914" t="s">
        <v>260</v>
      </c>
      <c r="D91" s="289"/>
      <c r="E91" s="301" t="s">
        <v>140</v>
      </c>
      <c r="F91" s="291"/>
      <c r="G91" s="292"/>
      <c r="H91" s="290" t="s">
        <v>140</v>
      </c>
      <c r="I91" s="293"/>
      <c r="J91" s="289"/>
      <c r="K91" s="301" t="s">
        <v>140</v>
      </c>
      <c r="L91" s="291"/>
      <c r="M91" s="292"/>
      <c r="N91" s="290" t="s">
        <v>140</v>
      </c>
      <c r="O91" s="293"/>
      <c r="P91" s="303"/>
      <c r="Q91" s="301" t="s">
        <v>140</v>
      </c>
      <c r="R91" s="304"/>
      <c r="S91" s="300"/>
      <c r="T91" s="301" t="s">
        <v>140</v>
      </c>
      <c r="U91" s="302"/>
      <c r="V91" s="289"/>
      <c r="W91" s="301" t="s">
        <v>140</v>
      </c>
      <c r="X91" s="291"/>
      <c r="Y91" s="292"/>
      <c r="Z91" s="290" t="s">
        <v>140</v>
      </c>
      <c r="AA91" s="293"/>
      <c r="AB91" s="289"/>
      <c r="AC91" s="301" t="s">
        <v>140</v>
      </c>
      <c r="AD91" s="291"/>
      <c r="AE91" s="292"/>
      <c r="AF91" s="290" t="s">
        <v>140</v>
      </c>
      <c r="AG91" s="293"/>
      <c r="AH91" s="340"/>
      <c r="AI91" s="341" t="s">
        <v>140</v>
      </c>
      <c r="AJ91" s="342"/>
      <c r="AK91" s="343"/>
      <c r="AL91" s="340" t="s">
        <v>140</v>
      </c>
      <c r="AM91" s="340"/>
      <c r="AN91" s="287" t="str">
        <f t="shared" si="38"/>
        <v/>
      </c>
      <c r="AO91" s="288" t="str">
        <f t="shared" si="39"/>
        <v/>
      </c>
      <c r="AP91" s="265">
        <f t="shared" ref="AP91:AP120" si="42">SUM(D91,G91,J91,M91,P91,S91,V91,Y91,AB91,AE91,AH91,AK91)</f>
        <v>0</v>
      </c>
      <c r="AQ91" s="266">
        <f t="shared" ref="AQ91:AQ120" si="43">SUM(F91,I91,L91,O91,R91,U91,X91,AA91,AD91,AG91,AJ91,AM91)</f>
        <v>0</v>
      </c>
      <c r="AS91" s="542"/>
    </row>
    <row r="92" spans="1:45" x14ac:dyDescent="0.2">
      <c r="A92" s="905" t="s">
        <v>58</v>
      </c>
      <c r="B92" s="882"/>
      <c r="C92" s="914" t="s">
        <v>378</v>
      </c>
      <c r="D92" s="289"/>
      <c r="E92" s="301" t="s">
        <v>140</v>
      </c>
      <c r="F92" s="291"/>
      <c r="G92" s="292"/>
      <c r="H92" s="290" t="s">
        <v>140</v>
      </c>
      <c r="I92" s="293"/>
      <c r="J92" s="289"/>
      <c r="K92" s="301" t="s">
        <v>140</v>
      </c>
      <c r="L92" s="291"/>
      <c r="M92" s="292"/>
      <c r="N92" s="290" t="s">
        <v>140</v>
      </c>
      <c r="O92" s="293"/>
      <c r="P92" s="303"/>
      <c r="Q92" s="301" t="s">
        <v>140</v>
      </c>
      <c r="R92" s="304"/>
      <c r="S92" s="300"/>
      <c r="T92" s="301" t="s">
        <v>140</v>
      </c>
      <c r="U92" s="302"/>
      <c r="V92" s="289"/>
      <c r="W92" s="301" t="s">
        <v>140</v>
      </c>
      <c r="X92" s="291"/>
      <c r="Y92" s="292"/>
      <c r="Z92" s="290" t="s">
        <v>140</v>
      </c>
      <c r="AA92" s="293"/>
      <c r="AB92" s="289"/>
      <c r="AC92" s="301" t="s">
        <v>140</v>
      </c>
      <c r="AD92" s="291"/>
      <c r="AE92" s="292"/>
      <c r="AF92" s="290" t="s">
        <v>140</v>
      </c>
      <c r="AG92" s="293"/>
      <c r="AH92" s="340"/>
      <c r="AI92" s="341" t="s">
        <v>140</v>
      </c>
      <c r="AJ92" s="342"/>
      <c r="AK92" s="343"/>
      <c r="AL92" s="340" t="s">
        <v>140</v>
      </c>
      <c r="AM92" s="340"/>
      <c r="AN92" s="287" t="str">
        <f t="shared" si="38"/>
        <v/>
      </c>
      <c r="AO92" s="288" t="str">
        <f t="shared" si="39"/>
        <v/>
      </c>
      <c r="AP92" s="265">
        <f t="shared" si="42"/>
        <v>0</v>
      </c>
      <c r="AQ92" s="266">
        <f t="shared" si="43"/>
        <v>0</v>
      </c>
      <c r="AS92" s="542"/>
    </row>
    <row r="93" spans="1:45" x14ac:dyDescent="0.2">
      <c r="A93" s="905" t="s">
        <v>60</v>
      </c>
      <c r="B93" s="882"/>
      <c r="C93" s="914" t="s">
        <v>61</v>
      </c>
      <c r="D93" s="289"/>
      <c r="E93" s="301" t="s">
        <v>140</v>
      </c>
      <c r="F93" s="291"/>
      <c r="G93" s="292"/>
      <c r="H93" s="290" t="s">
        <v>140</v>
      </c>
      <c r="I93" s="293"/>
      <c r="J93" s="289"/>
      <c r="K93" s="301" t="s">
        <v>140</v>
      </c>
      <c r="L93" s="291"/>
      <c r="M93" s="292"/>
      <c r="N93" s="290" t="s">
        <v>140</v>
      </c>
      <c r="O93" s="293"/>
      <c r="P93" s="303"/>
      <c r="Q93" s="301" t="s">
        <v>140</v>
      </c>
      <c r="R93" s="304"/>
      <c r="S93" s="300"/>
      <c r="T93" s="301" t="s">
        <v>140</v>
      </c>
      <c r="U93" s="302"/>
      <c r="V93" s="289"/>
      <c r="W93" s="301" t="s">
        <v>140</v>
      </c>
      <c r="X93" s="291"/>
      <c r="Y93" s="292"/>
      <c r="Z93" s="290" t="s">
        <v>140</v>
      </c>
      <c r="AA93" s="293"/>
      <c r="AB93" s="289"/>
      <c r="AC93" s="301" t="s">
        <v>140</v>
      </c>
      <c r="AD93" s="291"/>
      <c r="AE93" s="292"/>
      <c r="AF93" s="290" t="s">
        <v>140</v>
      </c>
      <c r="AG93" s="293"/>
      <c r="AH93" s="340"/>
      <c r="AI93" s="341" t="s">
        <v>140</v>
      </c>
      <c r="AJ93" s="342"/>
      <c r="AK93" s="343"/>
      <c r="AL93" s="340" t="s">
        <v>140</v>
      </c>
      <c r="AM93" s="340"/>
      <c r="AN93" s="287" t="str">
        <f t="shared" ref="AN93:AN100" si="44">IF(AP93&gt;0,AP93,IF(AQ93&gt;0,AP93,""))</f>
        <v/>
      </c>
      <c r="AO93" s="288" t="str">
        <f t="shared" ref="AO93:AO100" si="45">IF(AP93&gt;0,AQ93,IF(AQ93&gt;0,AQ93,""))</f>
        <v/>
      </c>
      <c r="AP93" s="265">
        <f t="shared" si="42"/>
        <v>0</v>
      </c>
      <c r="AQ93" s="266">
        <f t="shared" si="43"/>
        <v>0</v>
      </c>
      <c r="AS93" s="542"/>
    </row>
    <row r="94" spans="1:45" x14ac:dyDescent="0.2">
      <c r="A94" s="905" t="s">
        <v>241</v>
      </c>
      <c r="B94" s="907"/>
      <c r="C94" s="914" t="s">
        <v>382</v>
      </c>
      <c r="D94" s="289"/>
      <c r="E94" s="301" t="s">
        <v>140</v>
      </c>
      <c r="F94" s="291"/>
      <c r="G94" s="292"/>
      <c r="H94" s="290" t="s">
        <v>140</v>
      </c>
      <c r="I94" s="293"/>
      <c r="J94" s="289"/>
      <c r="K94" s="301" t="s">
        <v>140</v>
      </c>
      <c r="L94" s="291"/>
      <c r="M94" s="292"/>
      <c r="N94" s="290" t="s">
        <v>140</v>
      </c>
      <c r="O94" s="293"/>
      <c r="P94" s="303"/>
      <c r="Q94" s="301" t="s">
        <v>140</v>
      </c>
      <c r="R94" s="304"/>
      <c r="S94" s="300"/>
      <c r="T94" s="301" t="s">
        <v>140</v>
      </c>
      <c r="U94" s="302"/>
      <c r="V94" s="289"/>
      <c r="W94" s="301" t="s">
        <v>140</v>
      </c>
      <c r="X94" s="291"/>
      <c r="Y94" s="292"/>
      <c r="Z94" s="290" t="s">
        <v>140</v>
      </c>
      <c r="AA94" s="293"/>
      <c r="AB94" s="289"/>
      <c r="AC94" s="301" t="s">
        <v>140</v>
      </c>
      <c r="AD94" s="291"/>
      <c r="AE94" s="292"/>
      <c r="AF94" s="290" t="s">
        <v>140</v>
      </c>
      <c r="AG94" s="293"/>
      <c r="AH94" s="340"/>
      <c r="AI94" s="341" t="s">
        <v>140</v>
      </c>
      <c r="AJ94" s="342"/>
      <c r="AK94" s="343"/>
      <c r="AL94" s="340" t="s">
        <v>140</v>
      </c>
      <c r="AM94" s="340"/>
      <c r="AN94" s="287" t="str">
        <f t="shared" si="44"/>
        <v/>
      </c>
      <c r="AO94" s="288" t="str">
        <f t="shared" si="45"/>
        <v/>
      </c>
      <c r="AP94" s="265">
        <f t="shared" si="42"/>
        <v>0</v>
      </c>
      <c r="AQ94" s="266">
        <f t="shared" si="43"/>
        <v>0</v>
      </c>
      <c r="AS94" s="542"/>
    </row>
    <row r="95" spans="1:45" x14ac:dyDescent="0.2">
      <c r="A95" s="905" t="s">
        <v>22</v>
      </c>
      <c r="B95" s="907"/>
      <c r="C95" s="914" t="s">
        <v>242</v>
      </c>
      <c r="D95" s="289"/>
      <c r="E95" s="301" t="s">
        <v>140</v>
      </c>
      <c r="F95" s="291"/>
      <c r="G95" s="292"/>
      <c r="H95" s="290" t="s">
        <v>140</v>
      </c>
      <c r="I95" s="293"/>
      <c r="J95" s="289"/>
      <c r="K95" s="301" t="s">
        <v>140</v>
      </c>
      <c r="L95" s="291"/>
      <c r="M95" s="292"/>
      <c r="N95" s="290" t="s">
        <v>140</v>
      </c>
      <c r="O95" s="293"/>
      <c r="P95" s="303"/>
      <c r="Q95" s="301" t="s">
        <v>140</v>
      </c>
      <c r="R95" s="304"/>
      <c r="S95" s="300"/>
      <c r="T95" s="301" t="s">
        <v>140</v>
      </c>
      <c r="U95" s="302"/>
      <c r="V95" s="289"/>
      <c r="W95" s="301" t="s">
        <v>140</v>
      </c>
      <c r="X95" s="291"/>
      <c r="Y95" s="292"/>
      <c r="Z95" s="290" t="s">
        <v>140</v>
      </c>
      <c r="AA95" s="293"/>
      <c r="AB95" s="289"/>
      <c r="AC95" s="301" t="s">
        <v>140</v>
      </c>
      <c r="AD95" s="291"/>
      <c r="AE95" s="292"/>
      <c r="AF95" s="290" t="s">
        <v>140</v>
      </c>
      <c r="AG95" s="293"/>
      <c r="AH95" s="340"/>
      <c r="AI95" s="341" t="s">
        <v>140</v>
      </c>
      <c r="AJ95" s="342"/>
      <c r="AK95" s="343"/>
      <c r="AL95" s="340" t="s">
        <v>140</v>
      </c>
      <c r="AM95" s="340"/>
      <c r="AN95" s="287" t="str">
        <f t="shared" si="44"/>
        <v/>
      </c>
      <c r="AO95" s="288" t="str">
        <f t="shared" si="45"/>
        <v/>
      </c>
      <c r="AP95" s="265">
        <f t="shared" si="42"/>
        <v>0</v>
      </c>
      <c r="AQ95" s="266">
        <f t="shared" si="43"/>
        <v>0</v>
      </c>
      <c r="AS95" s="542"/>
    </row>
    <row r="96" spans="1:45" x14ac:dyDescent="0.2">
      <c r="A96" s="905" t="s">
        <v>20</v>
      </c>
      <c r="B96" s="907"/>
      <c r="C96" s="914" t="s">
        <v>243</v>
      </c>
      <c r="D96" s="289"/>
      <c r="E96" s="301" t="s">
        <v>140</v>
      </c>
      <c r="F96" s="291"/>
      <c r="G96" s="292"/>
      <c r="H96" s="290" t="s">
        <v>140</v>
      </c>
      <c r="I96" s="293"/>
      <c r="J96" s="289"/>
      <c r="K96" s="301" t="s">
        <v>140</v>
      </c>
      <c r="L96" s="291"/>
      <c r="M96" s="292"/>
      <c r="N96" s="290" t="s">
        <v>140</v>
      </c>
      <c r="O96" s="293"/>
      <c r="P96" s="303"/>
      <c r="Q96" s="301" t="s">
        <v>140</v>
      </c>
      <c r="R96" s="304"/>
      <c r="S96" s="300"/>
      <c r="T96" s="301" t="s">
        <v>140</v>
      </c>
      <c r="U96" s="302"/>
      <c r="V96" s="289"/>
      <c r="W96" s="301" t="s">
        <v>140</v>
      </c>
      <c r="X96" s="291"/>
      <c r="Y96" s="292"/>
      <c r="Z96" s="290" t="s">
        <v>140</v>
      </c>
      <c r="AA96" s="293"/>
      <c r="AB96" s="289"/>
      <c r="AC96" s="301" t="s">
        <v>140</v>
      </c>
      <c r="AD96" s="291"/>
      <c r="AE96" s="292"/>
      <c r="AF96" s="290" t="s">
        <v>140</v>
      </c>
      <c r="AG96" s="293"/>
      <c r="AH96" s="340"/>
      <c r="AI96" s="341" t="s">
        <v>140</v>
      </c>
      <c r="AJ96" s="342"/>
      <c r="AK96" s="343"/>
      <c r="AL96" s="340" t="s">
        <v>140</v>
      </c>
      <c r="AM96" s="340"/>
      <c r="AN96" s="287" t="str">
        <f t="shared" si="44"/>
        <v/>
      </c>
      <c r="AO96" s="288" t="str">
        <f t="shared" si="45"/>
        <v/>
      </c>
      <c r="AP96" s="265">
        <f t="shared" si="42"/>
        <v>0</v>
      </c>
      <c r="AQ96" s="266">
        <f t="shared" si="43"/>
        <v>0</v>
      </c>
      <c r="AS96" s="542"/>
    </row>
    <row r="97" spans="1:43" x14ac:dyDescent="0.2">
      <c r="A97" s="905" t="s">
        <v>31</v>
      </c>
      <c r="B97" s="907"/>
      <c r="C97" s="914" t="s">
        <v>238</v>
      </c>
      <c r="D97" s="289"/>
      <c r="E97" s="301" t="s">
        <v>140</v>
      </c>
      <c r="F97" s="291"/>
      <c r="G97" s="292"/>
      <c r="H97" s="290" t="s">
        <v>140</v>
      </c>
      <c r="I97" s="293"/>
      <c r="J97" s="289"/>
      <c r="K97" s="301" t="s">
        <v>140</v>
      </c>
      <c r="L97" s="291"/>
      <c r="M97" s="292"/>
      <c r="N97" s="290" t="s">
        <v>140</v>
      </c>
      <c r="O97" s="293"/>
      <c r="P97" s="303"/>
      <c r="Q97" s="301" t="s">
        <v>140</v>
      </c>
      <c r="R97" s="304"/>
      <c r="S97" s="300"/>
      <c r="T97" s="301" t="s">
        <v>140</v>
      </c>
      <c r="U97" s="302"/>
      <c r="V97" s="289"/>
      <c r="W97" s="301" t="s">
        <v>140</v>
      </c>
      <c r="X97" s="291"/>
      <c r="Y97" s="292"/>
      <c r="Z97" s="290" t="s">
        <v>140</v>
      </c>
      <c r="AA97" s="293"/>
      <c r="AB97" s="289"/>
      <c r="AC97" s="301" t="s">
        <v>140</v>
      </c>
      <c r="AD97" s="291"/>
      <c r="AE97" s="292"/>
      <c r="AF97" s="290" t="s">
        <v>140</v>
      </c>
      <c r="AG97" s="293"/>
      <c r="AH97" s="340"/>
      <c r="AI97" s="341" t="s">
        <v>140</v>
      </c>
      <c r="AJ97" s="342"/>
      <c r="AK97" s="343"/>
      <c r="AL97" s="340" t="s">
        <v>140</v>
      </c>
      <c r="AM97" s="340"/>
      <c r="AN97" s="287" t="str">
        <f t="shared" si="44"/>
        <v/>
      </c>
      <c r="AO97" s="288" t="str">
        <f t="shared" si="45"/>
        <v/>
      </c>
      <c r="AP97" s="265">
        <f t="shared" si="42"/>
        <v>0</v>
      </c>
      <c r="AQ97" s="266">
        <f t="shared" si="43"/>
        <v>0</v>
      </c>
    </row>
    <row r="98" spans="1:43" x14ac:dyDescent="0.2">
      <c r="A98" s="905" t="s">
        <v>245</v>
      </c>
      <c r="B98" s="907"/>
      <c r="C98" s="914" t="s">
        <v>244</v>
      </c>
      <c r="D98" s="289"/>
      <c r="E98" s="301" t="s">
        <v>140</v>
      </c>
      <c r="F98" s="291"/>
      <c r="G98" s="292"/>
      <c r="H98" s="290" t="s">
        <v>140</v>
      </c>
      <c r="I98" s="293"/>
      <c r="J98" s="289"/>
      <c r="K98" s="301" t="s">
        <v>140</v>
      </c>
      <c r="L98" s="291"/>
      <c r="M98" s="292"/>
      <c r="N98" s="290" t="s">
        <v>140</v>
      </c>
      <c r="O98" s="293"/>
      <c r="P98" s="303"/>
      <c r="Q98" s="301" t="s">
        <v>140</v>
      </c>
      <c r="R98" s="304"/>
      <c r="S98" s="300"/>
      <c r="T98" s="301" t="s">
        <v>140</v>
      </c>
      <c r="U98" s="302"/>
      <c r="V98" s="289"/>
      <c r="W98" s="301" t="s">
        <v>140</v>
      </c>
      <c r="X98" s="291"/>
      <c r="Y98" s="292"/>
      <c r="Z98" s="290" t="s">
        <v>140</v>
      </c>
      <c r="AA98" s="293"/>
      <c r="AB98" s="289"/>
      <c r="AC98" s="301" t="s">
        <v>140</v>
      </c>
      <c r="AD98" s="291"/>
      <c r="AE98" s="292"/>
      <c r="AF98" s="290" t="s">
        <v>140</v>
      </c>
      <c r="AG98" s="293"/>
      <c r="AH98" s="340"/>
      <c r="AI98" s="341" t="s">
        <v>140</v>
      </c>
      <c r="AJ98" s="342"/>
      <c r="AK98" s="343"/>
      <c r="AL98" s="340" t="s">
        <v>140</v>
      </c>
      <c r="AM98" s="340"/>
      <c r="AN98" s="287" t="str">
        <f t="shared" si="44"/>
        <v/>
      </c>
      <c r="AO98" s="288" t="str">
        <f t="shared" si="45"/>
        <v/>
      </c>
      <c r="AP98" s="265">
        <f t="shared" si="42"/>
        <v>0</v>
      </c>
      <c r="AQ98" s="266">
        <f t="shared" si="43"/>
        <v>0</v>
      </c>
    </row>
    <row r="99" spans="1:43" x14ac:dyDescent="0.2">
      <c r="A99" s="905" t="s">
        <v>246</v>
      </c>
      <c r="B99" s="907"/>
      <c r="C99" s="914" t="s">
        <v>548</v>
      </c>
      <c r="D99" s="289"/>
      <c r="E99" s="301" t="s">
        <v>140</v>
      </c>
      <c r="F99" s="291"/>
      <c r="G99" s="292"/>
      <c r="H99" s="290" t="s">
        <v>140</v>
      </c>
      <c r="I99" s="293"/>
      <c r="J99" s="289"/>
      <c r="K99" s="301" t="s">
        <v>140</v>
      </c>
      <c r="L99" s="291"/>
      <c r="M99" s="292"/>
      <c r="N99" s="290" t="s">
        <v>140</v>
      </c>
      <c r="O99" s="293"/>
      <c r="P99" s="303"/>
      <c r="Q99" s="301" t="s">
        <v>140</v>
      </c>
      <c r="R99" s="304"/>
      <c r="S99" s="300"/>
      <c r="T99" s="301" t="s">
        <v>140</v>
      </c>
      <c r="U99" s="302"/>
      <c r="V99" s="289"/>
      <c r="W99" s="301" t="s">
        <v>140</v>
      </c>
      <c r="X99" s="291"/>
      <c r="Y99" s="292"/>
      <c r="Z99" s="290" t="s">
        <v>140</v>
      </c>
      <c r="AA99" s="293"/>
      <c r="AB99" s="289"/>
      <c r="AC99" s="301" t="s">
        <v>140</v>
      </c>
      <c r="AD99" s="291"/>
      <c r="AE99" s="292"/>
      <c r="AF99" s="290" t="s">
        <v>140</v>
      </c>
      <c r="AG99" s="293"/>
      <c r="AH99" s="340"/>
      <c r="AI99" s="341" t="s">
        <v>140</v>
      </c>
      <c r="AJ99" s="342"/>
      <c r="AK99" s="343"/>
      <c r="AL99" s="340" t="s">
        <v>140</v>
      </c>
      <c r="AM99" s="340"/>
      <c r="AN99" s="287" t="str">
        <f t="shared" si="44"/>
        <v/>
      </c>
      <c r="AO99" s="288" t="str">
        <f t="shared" si="45"/>
        <v/>
      </c>
      <c r="AP99" s="265">
        <f t="shared" si="42"/>
        <v>0</v>
      </c>
      <c r="AQ99" s="266">
        <f t="shared" si="43"/>
        <v>0</v>
      </c>
    </row>
    <row r="100" spans="1:43" x14ac:dyDescent="0.2">
      <c r="A100" s="917" t="s">
        <v>550</v>
      </c>
      <c r="B100" s="918"/>
      <c r="C100" s="919" t="s">
        <v>549</v>
      </c>
      <c r="D100" s="289"/>
      <c r="E100" s="301" t="s">
        <v>140</v>
      </c>
      <c r="F100" s="291"/>
      <c r="G100" s="292"/>
      <c r="H100" s="290" t="s">
        <v>140</v>
      </c>
      <c r="I100" s="293"/>
      <c r="J100" s="289"/>
      <c r="K100" s="301" t="s">
        <v>140</v>
      </c>
      <c r="L100" s="291"/>
      <c r="M100" s="292"/>
      <c r="N100" s="290" t="s">
        <v>140</v>
      </c>
      <c r="O100" s="293"/>
      <c r="P100" s="303"/>
      <c r="Q100" s="301" t="s">
        <v>140</v>
      </c>
      <c r="R100" s="304"/>
      <c r="S100" s="300"/>
      <c r="T100" s="301" t="s">
        <v>140</v>
      </c>
      <c r="U100" s="302"/>
      <c r="V100" s="289"/>
      <c r="W100" s="301" t="s">
        <v>140</v>
      </c>
      <c r="X100" s="291"/>
      <c r="Y100" s="292"/>
      <c r="Z100" s="290" t="s">
        <v>140</v>
      </c>
      <c r="AA100" s="293"/>
      <c r="AB100" s="289"/>
      <c r="AC100" s="301" t="s">
        <v>140</v>
      </c>
      <c r="AD100" s="291"/>
      <c r="AE100" s="292"/>
      <c r="AF100" s="290" t="s">
        <v>140</v>
      </c>
      <c r="AG100" s="293"/>
      <c r="AH100" s="340"/>
      <c r="AI100" s="341" t="s">
        <v>140</v>
      </c>
      <c r="AJ100" s="342"/>
      <c r="AK100" s="343"/>
      <c r="AL100" s="340" t="s">
        <v>140</v>
      </c>
      <c r="AM100" s="340"/>
      <c r="AN100" s="287" t="str">
        <f t="shared" si="44"/>
        <v/>
      </c>
      <c r="AO100" s="288" t="str">
        <f t="shared" si="45"/>
        <v/>
      </c>
      <c r="AP100" s="265">
        <f t="shared" si="42"/>
        <v>0</v>
      </c>
      <c r="AQ100" s="266">
        <f t="shared" si="43"/>
        <v>0</v>
      </c>
    </row>
    <row r="101" spans="1:43" ht="15.75" thickBot="1" x14ac:dyDescent="0.3">
      <c r="A101" s="1389" t="s">
        <v>130</v>
      </c>
      <c r="B101" s="1390"/>
      <c r="C101" s="1391"/>
      <c r="D101" s="1398" t="s">
        <v>447</v>
      </c>
      <c r="E101" s="1399"/>
      <c r="F101" s="1399"/>
      <c r="G101" s="1387" t="s">
        <v>448</v>
      </c>
      <c r="H101" s="1387"/>
      <c r="I101" s="1393"/>
      <c r="J101" s="1398" t="s">
        <v>447</v>
      </c>
      <c r="K101" s="1399"/>
      <c r="L101" s="1399"/>
      <c r="M101" s="1387" t="s">
        <v>448</v>
      </c>
      <c r="N101" s="1387"/>
      <c r="O101" s="1393"/>
      <c r="P101" s="1400" t="s">
        <v>447</v>
      </c>
      <c r="Q101" s="1401"/>
      <c r="R101" s="1401"/>
      <c r="S101" s="1384" t="s">
        <v>448</v>
      </c>
      <c r="T101" s="1384"/>
      <c r="U101" s="1385"/>
      <c r="V101" s="1386" t="s">
        <v>447</v>
      </c>
      <c r="W101" s="1387"/>
      <c r="X101" s="1387"/>
      <c r="Y101" s="1387" t="s">
        <v>448</v>
      </c>
      <c r="Z101" s="1387"/>
      <c r="AA101" s="1393"/>
      <c r="AB101" s="1386" t="s">
        <v>447</v>
      </c>
      <c r="AC101" s="1387"/>
      <c r="AD101" s="1387"/>
      <c r="AE101" s="1387" t="s">
        <v>448</v>
      </c>
      <c r="AF101" s="1387"/>
      <c r="AG101" s="1393"/>
      <c r="AH101" s="1397" t="s">
        <v>447</v>
      </c>
      <c r="AI101" s="1347"/>
      <c r="AJ101" s="1347"/>
      <c r="AK101" s="1347" t="s">
        <v>448</v>
      </c>
      <c r="AL101" s="1347"/>
      <c r="AM101" s="1348"/>
      <c r="AN101" s="298"/>
      <c r="AO101" s="299"/>
      <c r="AP101" s="265"/>
    </row>
    <row r="102" spans="1:43" ht="15" x14ac:dyDescent="0.2">
      <c r="A102" s="781" t="s">
        <v>238</v>
      </c>
      <c r="B102" s="401" t="str">
        <f t="shared" ref="B102:B108" si="46">IF(A102&lt;&gt;"","-","")</f>
        <v>-</v>
      </c>
      <c r="C102" s="876" t="s">
        <v>381</v>
      </c>
      <c r="D102" s="371"/>
      <c r="E102" s="372" t="s">
        <v>140</v>
      </c>
      <c r="F102" s="373"/>
      <c r="G102" s="374"/>
      <c r="H102" s="372" t="s">
        <v>140</v>
      </c>
      <c r="I102" s="375"/>
      <c r="J102" s="371"/>
      <c r="K102" s="372" t="s">
        <v>140</v>
      </c>
      <c r="L102" s="373"/>
      <c r="M102" s="374"/>
      <c r="N102" s="372" t="s">
        <v>140</v>
      </c>
      <c r="O102" s="375"/>
      <c r="P102" s="371"/>
      <c r="Q102" s="372" t="s">
        <v>140</v>
      </c>
      <c r="R102" s="373"/>
      <c r="S102" s="374"/>
      <c r="T102" s="372" t="s">
        <v>140</v>
      </c>
      <c r="U102" s="375"/>
      <c r="V102" s="371"/>
      <c r="W102" s="372" t="s">
        <v>140</v>
      </c>
      <c r="X102" s="373"/>
      <c r="Y102" s="374"/>
      <c r="Z102" s="372" t="s">
        <v>140</v>
      </c>
      <c r="AA102" s="375"/>
      <c r="AB102" s="371"/>
      <c r="AC102" s="372" t="s">
        <v>140</v>
      </c>
      <c r="AD102" s="373"/>
      <c r="AE102" s="374"/>
      <c r="AF102" s="372" t="s">
        <v>140</v>
      </c>
      <c r="AG102" s="375"/>
      <c r="AH102" s="376"/>
      <c r="AI102" s="376" t="s">
        <v>140</v>
      </c>
      <c r="AJ102" s="377"/>
      <c r="AK102" s="378"/>
      <c r="AL102" s="376" t="s">
        <v>140</v>
      </c>
      <c r="AM102" s="376"/>
      <c r="AN102" s="287" t="str">
        <f t="shared" ref="AN102:AN108" si="47">IF(AP102&gt;0,AP102,IF(AQ102&gt;0,AP102,""))</f>
        <v/>
      </c>
      <c r="AO102" s="288" t="str">
        <f t="shared" ref="AO102:AO108" si="48">IF(AP102&gt;0,AQ102,IF(AQ102&gt;0,AQ102,""))</f>
        <v/>
      </c>
      <c r="AP102" s="265">
        <f t="shared" ref="AP102:AP108" si="49">SUM(D102,G102,J102,M102,P102,S102,V102,Y102,AB102,AE102,AH102,AK102)</f>
        <v>0</v>
      </c>
      <c r="AQ102" s="266">
        <f t="shared" ref="AQ102:AQ108" si="50">SUM(F102,I102,L102,O102,R102,U102,X102,AA102,AD102,AG102,AJ102,AM102)</f>
        <v>0</v>
      </c>
    </row>
    <row r="103" spans="1:43" ht="15" x14ac:dyDescent="0.2">
      <c r="A103" s="781" t="s">
        <v>380</v>
      </c>
      <c r="B103" s="401" t="str">
        <f t="shared" si="46"/>
        <v>-</v>
      </c>
      <c r="C103" s="876" t="s">
        <v>238</v>
      </c>
      <c r="D103" s="289"/>
      <c r="E103" s="301" t="s">
        <v>140</v>
      </c>
      <c r="F103" s="291"/>
      <c r="G103" s="292"/>
      <c r="H103" s="290" t="s">
        <v>140</v>
      </c>
      <c r="I103" s="293"/>
      <c r="J103" s="289"/>
      <c r="K103" s="301" t="s">
        <v>140</v>
      </c>
      <c r="L103" s="291"/>
      <c r="M103" s="292"/>
      <c r="N103" s="290" t="s">
        <v>140</v>
      </c>
      <c r="O103" s="293"/>
      <c r="P103" s="303"/>
      <c r="Q103" s="301" t="s">
        <v>140</v>
      </c>
      <c r="R103" s="304"/>
      <c r="S103" s="300"/>
      <c r="T103" s="301" t="s">
        <v>140</v>
      </c>
      <c r="U103" s="302"/>
      <c r="V103" s="289"/>
      <c r="W103" s="301" t="s">
        <v>140</v>
      </c>
      <c r="X103" s="291"/>
      <c r="Y103" s="292"/>
      <c r="Z103" s="290" t="s">
        <v>140</v>
      </c>
      <c r="AA103" s="293"/>
      <c r="AB103" s="289"/>
      <c r="AC103" s="301" t="s">
        <v>140</v>
      </c>
      <c r="AD103" s="291"/>
      <c r="AE103" s="292"/>
      <c r="AF103" s="290" t="s">
        <v>140</v>
      </c>
      <c r="AG103" s="293"/>
      <c r="AH103" s="340"/>
      <c r="AI103" s="341" t="s">
        <v>140</v>
      </c>
      <c r="AJ103" s="342"/>
      <c r="AK103" s="343"/>
      <c r="AL103" s="340" t="s">
        <v>140</v>
      </c>
      <c r="AM103" s="340"/>
      <c r="AN103" s="287" t="str">
        <f t="shared" si="47"/>
        <v/>
      </c>
      <c r="AO103" s="288" t="str">
        <f t="shared" si="48"/>
        <v/>
      </c>
      <c r="AP103" s="265">
        <f t="shared" si="49"/>
        <v>0</v>
      </c>
      <c r="AQ103" s="266">
        <f t="shared" si="50"/>
        <v>0</v>
      </c>
    </row>
    <row r="104" spans="1:43" ht="15" x14ac:dyDescent="0.2">
      <c r="A104" s="781" t="s">
        <v>380</v>
      </c>
      <c r="B104" s="401" t="str">
        <f t="shared" si="46"/>
        <v>-</v>
      </c>
      <c r="C104" s="876" t="s">
        <v>381</v>
      </c>
      <c r="D104" s="289"/>
      <c r="E104" s="301" t="s">
        <v>140</v>
      </c>
      <c r="F104" s="291"/>
      <c r="G104" s="292"/>
      <c r="H104" s="290" t="s">
        <v>140</v>
      </c>
      <c r="I104" s="293"/>
      <c r="J104" s="289"/>
      <c r="K104" s="301" t="s">
        <v>140</v>
      </c>
      <c r="L104" s="291"/>
      <c r="M104" s="292"/>
      <c r="N104" s="290" t="s">
        <v>140</v>
      </c>
      <c r="O104" s="293"/>
      <c r="P104" s="303"/>
      <c r="Q104" s="301" t="s">
        <v>140</v>
      </c>
      <c r="R104" s="304"/>
      <c r="S104" s="300"/>
      <c r="T104" s="301" t="s">
        <v>140</v>
      </c>
      <c r="U104" s="302"/>
      <c r="V104" s="289"/>
      <c r="W104" s="301" t="s">
        <v>140</v>
      </c>
      <c r="X104" s="291"/>
      <c r="Y104" s="292"/>
      <c r="Z104" s="290" t="s">
        <v>140</v>
      </c>
      <c r="AA104" s="293"/>
      <c r="AB104" s="289"/>
      <c r="AC104" s="301" t="s">
        <v>140</v>
      </c>
      <c r="AD104" s="291"/>
      <c r="AE104" s="292"/>
      <c r="AF104" s="290" t="s">
        <v>140</v>
      </c>
      <c r="AG104" s="293"/>
      <c r="AH104" s="340"/>
      <c r="AI104" s="341" t="s">
        <v>140</v>
      </c>
      <c r="AJ104" s="342"/>
      <c r="AK104" s="343"/>
      <c r="AL104" s="340" t="s">
        <v>140</v>
      </c>
      <c r="AM104" s="340"/>
      <c r="AN104" s="287" t="str">
        <f t="shared" si="47"/>
        <v/>
      </c>
      <c r="AO104" s="288" t="str">
        <f t="shared" si="48"/>
        <v/>
      </c>
      <c r="AP104" s="265">
        <f t="shared" si="49"/>
        <v>0</v>
      </c>
      <c r="AQ104" s="266">
        <f t="shared" si="50"/>
        <v>0</v>
      </c>
    </row>
    <row r="105" spans="1:43" ht="15" x14ac:dyDescent="0.2">
      <c r="A105" s="781" t="s">
        <v>576</v>
      </c>
      <c r="B105" s="401" t="str">
        <f t="shared" si="46"/>
        <v>-</v>
      </c>
      <c r="C105" s="876" t="s">
        <v>379</v>
      </c>
      <c r="D105" s="289"/>
      <c r="E105" s="301" t="s">
        <v>140</v>
      </c>
      <c r="F105" s="291"/>
      <c r="G105" s="292"/>
      <c r="H105" s="290" t="s">
        <v>140</v>
      </c>
      <c r="I105" s="293"/>
      <c r="J105" s="289"/>
      <c r="K105" s="301" t="s">
        <v>140</v>
      </c>
      <c r="L105" s="291"/>
      <c r="M105" s="292"/>
      <c r="N105" s="290" t="s">
        <v>140</v>
      </c>
      <c r="O105" s="293"/>
      <c r="P105" s="303"/>
      <c r="Q105" s="301" t="s">
        <v>140</v>
      </c>
      <c r="R105" s="304"/>
      <c r="S105" s="300"/>
      <c r="T105" s="301" t="s">
        <v>140</v>
      </c>
      <c r="U105" s="302"/>
      <c r="V105" s="289"/>
      <c r="W105" s="301" t="s">
        <v>140</v>
      </c>
      <c r="X105" s="291"/>
      <c r="Y105" s="292"/>
      <c r="Z105" s="290" t="s">
        <v>140</v>
      </c>
      <c r="AA105" s="293"/>
      <c r="AB105" s="289"/>
      <c r="AC105" s="301" t="s">
        <v>140</v>
      </c>
      <c r="AD105" s="291"/>
      <c r="AE105" s="292"/>
      <c r="AF105" s="290" t="s">
        <v>140</v>
      </c>
      <c r="AG105" s="293"/>
      <c r="AH105" s="340"/>
      <c r="AI105" s="341" t="s">
        <v>140</v>
      </c>
      <c r="AJ105" s="342"/>
      <c r="AK105" s="343"/>
      <c r="AL105" s="340" t="s">
        <v>140</v>
      </c>
      <c r="AM105" s="340"/>
      <c r="AN105" s="287" t="str">
        <f t="shared" si="47"/>
        <v/>
      </c>
      <c r="AO105" s="288" t="str">
        <f t="shared" si="48"/>
        <v/>
      </c>
      <c r="AP105" s="265">
        <f t="shared" si="49"/>
        <v>0</v>
      </c>
      <c r="AQ105" s="266">
        <f t="shared" si="50"/>
        <v>0</v>
      </c>
    </row>
    <row r="106" spans="1:43" ht="15" x14ac:dyDescent="0.2">
      <c r="A106" s="781" t="s">
        <v>576</v>
      </c>
      <c r="B106" s="401" t="str">
        <f t="shared" si="46"/>
        <v>-</v>
      </c>
      <c r="C106" s="876" t="s">
        <v>380</v>
      </c>
      <c r="D106" s="289"/>
      <c r="E106" s="301" t="s">
        <v>140</v>
      </c>
      <c r="F106" s="291"/>
      <c r="G106" s="292"/>
      <c r="H106" s="290" t="s">
        <v>140</v>
      </c>
      <c r="I106" s="293"/>
      <c r="J106" s="289"/>
      <c r="K106" s="301" t="s">
        <v>140</v>
      </c>
      <c r="L106" s="291"/>
      <c r="M106" s="292"/>
      <c r="N106" s="290" t="s">
        <v>140</v>
      </c>
      <c r="O106" s="293"/>
      <c r="P106" s="303"/>
      <c r="Q106" s="301" t="s">
        <v>140</v>
      </c>
      <c r="R106" s="304"/>
      <c r="S106" s="300"/>
      <c r="T106" s="301" t="s">
        <v>140</v>
      </c>
      <c r="U106" s="302"/>
      <c r="V106" s="289"/>
      <c r="W106" s="301" t="s">
        <v>140</v>
      </c>
      <c r="X106" s="291"/>
      <c r="Y106" s="292"/>
      <c r="Z106" s="290" t="s">
        <v>140</v>
      </c>
      <c r="AA106" s="293"/>
      <c r="AB106" s="289"/>
      <c r="AC106" s="301" t="s">
        <v>140</v>
      </c>
      <c r="AD106" s="291"/>
      <c r="AE106" s="292"/>
      <c r="AF106" s="290" t="s">
        <v>140</v>
      </c>
      <c r="AG106" s="293"/>
      <c r="AH106" s="340"/>
      <c r="AI106" s="341" t="s">
        <v>140</v>
      </c>
      <c r="AJ106" s="342"/>
      <c r="AK106" s="343"/>
      <c r="AL106" s="340" t="s">
        <v>140</v>
      </c>
      <c r="AM106" s="340"/>
      <c r="AN106" s="287" t="str">
        <f t="shared" si="47"/>
        <v/>
      </c>
      <c r="AO106" s="288" t="str">
        <f t="shared" si="48"/>
        <v/>
      </c>
      <c r="AP106" s="265">
        <f t="shared" si="49"/>
        <v>0</v>
      </c>
      <c r="AQ106" s="266">
        <f t="shared" si="50"/>
        <v>0</v>
      </c>
    </row>
    <row r="107" spans="1:43" ht="15" x14ac:dyDescent="0.2">
      <c r="A107" s="781" t="s">
        <v>380</v>
      </c>
      <c r="B107" s="401" t="str">
        <f t="shared" si="46"/>
        <v>-</v>
      </c>
      <c r="C107" s="876" t="s">
        <v>379</v>
      </c>
      <c r="D107" s="289"/>
      <c r="E107" s="301" t="s">
        <v>140</v>
      </c>
      <c r="F107" s="291"/>
      <c r="G107" s="292"/>
      <c r="H107" s="290" t="s">
        <v>140</v>
      </c>
      <c r="I107" s="293"/>
      <c r="J107" s="289"/>
      <c r="K107" s="301" t="s">
        <v>140</v>
      </c>
      <c r="L107" s="291"/>
      <c r="M107" s="292"/>
      <c r="N107" s="290" t="s">
        <v>140</v>
      </c>
      <c r="O107" s="293"/>
      <c r="P107" s="303"/>
      <c r="Q107" s="301" t="s">
        <v>140</v>
      </c>
      <c r="R107" s="304"/>
      <c r="S107" s="300"/>
      <c r="T107" s="301" t="s">
        <v>140</v>
      </c>
      <c r="U107" s="302"/>
      <c r="V107" s="289"/>
      <c r="W107" s="301" t="s">
        <v>140</v>
      </c>
      <c r="X107" s="291"/>
      <c r="Y107" s="292"/>
      <c r="Z107" s="290" t="s">
        <v>140</v>
      </c>
      <c r="AA107" s="293"/>
      <c r="AB107" s="289"/>
      <c r="AC107" s="301" t="s">
        <v>140</v>
      </c>
      <c r="AD107" s="291"/>
      <c r="AE107" s="292"/>
      <c r="AF107" s="290" t="s">
        <v>140</v>
      </c>
      <c r="AG107" s="293"/>
      <c r="AH107" s="340"/>
      <c r="AI107" s="341" t="s">
        <v>140</v>
      </c>
      <c r="AJ107" s="342"/>
      <c r="AK107" s="343"/>
      <c r="AL107" s="340" t="s">
        <v>140</v>
      </c>
      <c r="AM107" s="340"/>
      <c r="AN107" s="287" t="str">
        <f t="shared" si="47"/>
        <v/>
      </c>
      <c r="AO107" s="288" t="str">
        <f t="shared" si="48"/>
        <v/>
      </c>
      <c r="AP107" s="265">
        <f t="shared" si="49"/>
        <v>0</v>
      </c>
      <c r="AQ107" s="266">
        <f t="shared" si="50"/>
        <v>0</v>
      </c>
    </row>
    <row r="108" spans="1:43" ht="15" x14ac:dyDescent="0.2">
      <c r="A108" s="269"/>
      <c r="B108" s="401" t="str">
        <f t="shared" si="46"/>
        <v/>
      </c>
      <c r="C108" s="542"/>
      <c r="D108" s="289"/>
      <c r="E108" s="301" t="s">
        <v>140</v>
      </c>
      <c r="F108" s="291"/>
      <c r="G108" s="292"/>
      <c r="H108" s="290" t="s">
        <v>140</v>
      </c>
      <c r="I108" s="293"/>
      <c r="J108" s="289"/>
      <c r="K108" s="301" t="s">
        <v>140</v>
      </c>
      <c r="L108" s="291"/>
      <c r="M108" s="292"/>
      <c r="N108" s="290" t="s">
        <v>140</v>
      </c>
      <c r="O108" s="293"/>
      <c r="P108" s="303"/>
      <c r="Q108" s="301" t="s">
        <v>140</v>
      </c>
      <c r="R108" s="304"/>
      <c r="S108" s="300"/>
      <c r="T108" s="301" t="s">
        <v>140</v>
      </c>
      <c r="U108" s="302"/>
      <c r="V108" s="289"/>
      <c r="W108" s="301" t="s">
        <v>140</v>
      </c>
      <c r="X108" s="291"/>
      <c r="Y108" s="292"/>
      <c r="Z108" s="290" t="s">
        <v>140</v>
      </c>
      <c r="AA108" s="293"/>
      <c r="AB108" s="289"/>
      <c r="AC108" s="301" t="s">
        <v>140</v>
      </c>
      <c r="AD108" s="291"/>
      <c r="AE108" s="292"/>
      <c r="AF108" s="290" t="s">
        <v>140</v>
      </c>
      <c r="AG108" s="293"/>
      <c r="AH108" s="340"/>
      <c r="AI108" s="341" t="s">
        <v>140</v>
      </c>
      <c r="AJ108" s="342"/>
      <c r="AK108" s="343"/>
      <c r="AL108" s="340" t="s">
        <v>140</v>
      </c>
      <c r="AM108" s="340"/>
      <c r="AN108" s="287" t="str">
        <f t="shared" si="47"/>
        <v/>
      </c>
      <c r="AO108" s="288" t="str">
        <f t="shared" si="48"/>
        <v/>
      </c>
      <c r="AP108" s="265">
        <f t="shared" si="49"/>
        <v>0</v>
      </c>
      <c r="AQ108" s="266">
        <f t="shared" si="50"/>
        <v>0</v>
      </c>
    </row>
    <row r="109" spans="1:43" ht="15" x14ac:dyDescent="0.2">
      <c r="A109" s="269"/>
      <c r="B109" s="401" t="str">
        <f t="shared" ref="B109:B119" si="51">IF(A109&lt;&gt;"","-","")</f>
        <v/>
      </c>
      <c r="C109" s="542"/>
      <c r="D109" s="289"/>
      <c r="E109" s="301" t="s">
        <v>140</v>
      </c>
      <c r="F109" s="291"/>
      <c r="G109" s="292"/>
      <c r="H109" s="290" t="s">
        <v>140</v>
      </c>
      <c r="I109" s="293"/>
      <c r="J109" s="289"/>
      <c r="K109" s="301" t="s">
        <v>140</v>
      </c>
      <c r="L109" s="291"/>
      <c r="M109" s="292"/>
      <c r="N109" s="290" t="s">
        <v>140</v>
      </c>
      <c r="O109" s="293"/>
      <c r="P109" s="303"/>
      <c r="Q109" s="301" t="s">
        <v>140</v>
      </c>
      <c r="R109" s="304"/>
      <c r="S109" s="300"/>
      <c r="T109" s="301" t="s">
        <v>140</v>
      </c>
      <c r="U109" s="302"/>
      <c r="V109" s="289"/>
      <c r="W109" s="301" t="s">
        <v>140</v>
      </c>
      <c r="X109" s="291"/>
      <c r="Y109" s="292"/>
      <c r="Z109" s="290" t="s">
        <v>140</v>
      </c>
      <c r="AA109" s="293"/>
      <c r="AB109" s="289"/>
      <c r="AC109" s="301" t="s">
        <v>140</v>
      </c>
      <c r="AD109" s="291"/>
      <c r="AE109" s="292"/>
      <c r="AF109" s="290" t="s">
        <v>140</v>
      </c>
      <c r="AG109" s="293"/>
      <c r="AH109" s="340"/>
      <c r="AI109" s="341" t="s">
        <v>140</v>
      </c>
      <c r="AJ109" s="342"/>
      <c r="AK109" s="343"/>
      <c r="AL109" s="340" t="s">
        <v>140</v>
      </c>
      <c r="AM109" s="340"/>
      <c r="AN109" s="287" t="str">
        <f t="shared" ref="AN109:AN120" si="52">IF(AP109&gt;0,AP109,IF(AQ109&gt;0,AP109,""))</f>
        <v/>
      </c>
      <c r="AO109" s="288" t="str">
        <f t="shared" ref="AO109:AO120" si="53">IF(AP109&gt;0,AQ109,IF(AQ109&gt;0,AQ109,""))</f>
        <v/>
      </c>
      <c r="AP109" s="265">
        <f t="shared" si="42"/>
        <v>0</v>
      </c>
      <c r="AQ109" s="266">
        <f t="shared" si="43"/>
        <v>0</v>
      </c>
    </row>
    <row r="110" spans="1:43" ht="15" x14ac:dyDescent="0.2">
      <c r="A110" s="269"/>
      <c r="B110" s="401" t="str">
        <f t="shared" si="51"/>
        <v/>
      </c>
      <c r="C110" s="448"/>
      <c r="D110" s="289"/>
      <c r="E110" s="301" t="s">
        <v>140</v>
      </c>
      <c r="F110" s="291"/>
      <c r="G110" s="292"/>
      <c r="H110" s="290" t="s">
        <v>140</v>
      </c>
      <c r="I110" s="293"/>
      <c r="J110" s="289"/>
      <c r="K110" s="301" t="s">
        <v>140</v>
      </c>
      <c r="L110" s="291"/>
      <c r="M110" s="292"/>
      <c r="N110" s="290" t="s">
        <v>140</v>
      </c>
      <c r="O110" s="293"/>
      <c r="P110" s="290"/>
      <c r="Q110" s="301" t="s">
        <v>140</v>
      </c>
      <c r="R110" s="291"/>
      <c r="S110" s="292"/>
      <c r="T110" s="290" t="s">
        <v>140</v>
      </c>
      <c r="U110" s="290"/>
      <c r="V110" s="289"/>
      <c r="W110" s="301" t="s">
        <v>140</v>
      </c>
      <c r="X110" s="291"/>
      <c r="Y110" s="292"/>
      <c r="Z110" s="290" t="s">
        <v>140</v>
      </c>
      <c r="AA110" s="293"/>
      <c r="AB110" s="289"/>
      <c r="AC110" s="301" t="s">
        <v>140</v>
      </c>
      <c r="AD110" s="291"/>
      <c r="AE110" s="292"/>
      <c r="AF110" s="290" t="s">
        <v>140</v>
      </c>
      <c r="AG110" s="293"/>
      <c r="AH110" s="340"/>
      <c r="AI110" s="341" t="s">
        <v>140</v>
      </c>
      <c r="AJ110" s="342"/>
      <c r="AK110" s="343"/>
      <c r="AL110" s="340" t="s">
        <v>140</v>
      </c>
      <c r="AM110" s="340"/>
      <c r="AN110" s="287" t="str">
        <f t="shared" si="52"/>
        <v/>
      </c>
      <c r="AO110" s="288" t="str">
        <f t="shared" si="53"/>
        <v/>
      </c>
      <c r="AP110" s="265">
        <f t="shared" si="42"/>
        <v>0</v>
      </c>
      <c r="AQ110" s="266">
        <f t="shared" si="43"/>
        <v>0</v>
      </c>
    </row>
    <row r="111" spans="1:43" ht="15" x14ac:dyDescent="0.2">
      <c r="A111" s="269"/>
      <c r="B111" s="401" t="str">
        <f t="shared" si="51"/>
        <v/>
      </c>
      <c r="D111" s="303"/>
      <c r="E111" s="301" t="s">
        <v>140</v>
      </c>
      <c r="F111" s="304"/>
      <c r="G111" s="300"/>
      <c r="H111" s="301" t="s">
        <v>140</v>
      </c>
      <c r="I111" s="302"/>
      <c r="J111" s="289"/>
      <c r="K111" s="301" t="s">
        <v>140</v>
      </c>
      <c r="L111" s="291"/>
      <c r="M111" s="292"/>
      <c r="N111" s="290" t="s">
        <v>140</v>
      </c>
      <c r="O111" s="293"/>
      <c r="P111" s="290"/>
      <c r="Q111" s="301" t="s">
        <v>140</v>
      </c>
      <c r="R111" s="291"/>
      <c r="S111" s="292"/>
      <c r="T111" s="290" t="s">
        <v>140</v>
      </c>
      <c r="U111" s="290"/>
      <c r="V111" s="289"/>
      <c r="W111" s="301" t="s">
        <v>140</v>
      </c>
      <c r="X111" s="291"/>
      <c r="Y111" s="292"/>
      <c r="Z111" s="290" t="s">
        <v>140</v>
      </c>
      <c r="AA111" s="293"/>
      <c r="AB111" s="289"/>
      <c r="AC111" s="301" t="s">
        <v>140</v>
      </c>
      <c r="AD111" s="291"/>
      <c r="AE111" s="292"/>
      <c r="AF111" s="290" t="s">
        <v>140</v>
      </c>
      <c r="AG111" s="293"/>
      <c r="AH111" s="340"/>
      <c r="AI111" s="341" t="s">
        <v>140</v>
      </c>
      <c r="AJ111" s="342"/>
      <c r="AK111" s="343"/>
      <c r="AL111" s="340" t="s">
        <v>140</v>
      </c>
      <c r="AM111" s="340"/>
      <c r="AN111" s="287" t="str">
        <f t="shared" si="52"/>
        <v/>
      </c>
      <c r="AO111" s="288" t="str">
        <f t="shared" si="53"/>
        <v/>
      </c>
      <c r="AP111" s="265">
        <f t="shared" si="42"/>
        <v>0</v>
      </c>
      <c r="AQ111" s="266">
        <f t="shared" si="43"/>
        <v>0</v>
      </c>
    </row>
    <row r="112" spans="1:43" ht="15" x14ac:dyDescent="0.2">
      <c r="A112" s="269"/>
      <c r="B112" s="401" t="str">
        <f t="shared" si="51"/>
        <v/>
      </c>
      <c r="C112" s="448"/>
      <c r="D112" s="303"/>
      <c r="E112" s="301" t="s">
        <v>140</v>
      </c>
      <c r="F112" s="304"/>
      <c r="G112" s="300"/>
      <c r="H112" s="301" t="s">
        <v>140</v>
      </c>
      <c r="I112" s="302"/>
      <c r="J112" s="289"/>
      <c r="K112" s="301" t="s">
        <v>140</v>
      </c>
      <c r="L112" s="291"/>
      <c r="M112" s="292"/>
      <c r="N112" s="290" t="s">
        <v>140</v>
      </c>
      <c r="O112" s="293"/>
      <c r="P112" s="290"/>
      <c r="Q112" s="301" t="s">
        <v>140</v>
      </c>
      <c r="R112" s="291"/>
      <c r="S112" s="292"/>
      <c r="T112" s="290" t="s">
        <v>140</v>
      </c>
      <c r="U112" s="290"/>
      <c r="V112" s="289"/>
      <c r="W112" s="301" t="s">
        <v>140</v>
      </c>
      <c r="X112" s="291"/>
      <c r="Y112" s="292"/>
      <c r="Z112" s="290" t="s">
        <v>140</v>
      </c>
      <c r="AA112" s="293"/>
      <c r="AB112" s="289"/>
      <c r="AC112" s="301" t="s">
        <v>140</v>
      </c>
      <c r="AD112" s="291"/>
      <c r="AE112" s="292"/>
      <c r="AF112" s="290" t="s">
        <v>140</v>
      </c>
      <c r="AG112" s="293"/>
      <c r="AH112" s="340"/>
      <c r="AI112" s="341" t="s">
        <v>140</v>
      </c>
      <c r="AJ112" s="342"/>
      <c r="AK112" s="343"/>
      <c r="AL112" s="340" t="s">
        <v>140</v>
      </c>
      <c r="AM112" s="340"/>
      <c r="AN112" s="287" t="str">
        <f t="shared" si="52"/>
        <v/>
      </c>
      <c r="AO112" s="288" t="str">
        <f t="shared" si="53"/>
        <v/>
      </c>
      <c r="AP112" s="265">
        <f t="shared" si="42"/>
        <v>0</v>
      </c>
      <c r="AQ112" s="266">
        <f t="shared" si="43"/>
        <v>0</v>
      </c>
    </row>
    <row r="113" spans="1:43" ht="15" x14ac:dyDescent="0.2">
      <c r="A113" s="269"/>
      <c r="B113" s="401" t="str">
        <f t="shared" si="51"/>
        <v/>
      </c>
      <c r="C113" s="448"/>
      <c r="D113" s="303"/>
      <c r="E113" s="301" t="s">
        <v>140</v>
      </c>
      <c r="F113" s="304"/>
      <c r="G113" s="300"/>
      <c r="H113" s="301" t="s">
        <v>140</v>
      </c>
      <c r="I113" s="302"/>
      <c r="J113" s="289"/>
      <c r="K113" s="301" t="s">
        <v>140</v>
      </c>
      <c r="L113" s="291"/>
      <c r="M113" s="292"/>
      <c r="N113" s="290" t="s">
        <v>140</v>
      </c>
      <c r="O113" s="293"/>
      <c r="P113" s="290"/>
      <c r="Q113" s="301" t="s">
        <v>140</v>
      </c>
      <c r="R113" s="291"/>
      <c r="S113" s="292"/>
      <c r="T113" s="290" t="s">
        <v>140</v>
      </c>
      <c r="U113" s="290"/>
      <c r="V113" s="289"/>
      <c r="W113" s="301" t="s">
        <v>140</v>
      </c>
      <c r="X113" s="291"/>
      <c r="Y113" s="292"/>
      <c r="Z113" s="290" t="s">
        <v>140</v>
      </c>
      <c r="AA113" s="293"/>
      <c r="AB113" s="289"/>
      <c r="AC113" s="301" t="s">
        <v>140</v>
      </c>
      <c r="AD113" s="291"/>
      <c r="AE113" s="292"/>
      <c r="AF113" s="290" t="s">
        <v>140</v>
      </c>
      <c r="AG113" s="293"/>
      <c r="AH113" s="340"/>
      <c r="AI113" s="341" t="s">
        <v>140</v>
      </c>
      <c r="AJ113" s="342"/>
      <c r="AK113" s="343"/>
      <c r="AL113" s="340" t="s">
        <v>140</v>
      </c>
      <c r="AM113" s="340"/>
      <c r="AN113" s="287" t="str">
        <f t="shared" si="52"/>
        <v/>
      </c>
      <c r="AO113" s="288" t="str">
        <f t="shared" si="53"/>
        <v/>
      </c>
      <c r="AP113" s="265">
        <f t="shared" si="42"/>
        <v>0</v>
      </c>
      <c r="AQ113" s="266">
        <f t="shared" si="43"/>
        <v>0</v>
      </c>
    </row>
    <row r="114" spans="1:43" ht="15" x14ac:dyDescent="0.2">
      <c r="A114" s="269"/>
      <c r="B114" s="401" t="str">
        <f t="shared" si="51"/>
        <v/>
      </c>
      <c r="C114" s="448"/>
      <c r="D114" s="303"/>
      <c r="E114" s="301" t="s">
        <v>140</v>
      </c>
      <c r="F114" s="304"/>
      <c r="G114" s="300"/>
      <c r="H114" s="301" t="s">
        <v>140</v>
      </c>
      <c r="I114" s="302"/>
      <c r="J114" s="289"/>
      <c r="K114" s="301" t="s">
        <v>140</v>
      </c>
      <c r="L114" s="291"/>
      <c r="M114" s="292"/>
      <c r="N114" s="290" t="s">
        <v>140</v>
      </c>
      <c r="O114" s="293"/>
      <c r="P114" s="290"/>
      <c r="Q114" s="301" t="s">
        <v>140</v>
      </c>
      <c r="R114" s="291"/>
      <c r="S114" s="292"/>
      <c r="T114" s="290" t="s">
        <v>140</v>
      </c>
      <c r="U114" s="290"/>
      <c r="V114" s="289"/>
      <c r="W114" s="301" t="s">
        <v>140</v>
      </c>
      <c r="X114" s="291"/>
      <c r="Y114" s="292"/>
      <c r="Z114" s="290" t="s">
        <v>140</v>
      </c>
      <c r="AA114" s="293"/>
      <c r="AB114" s="289"/>
      <c r="AC114" s="301" t="s">
        <v>140</v>
      </c>
      <c r="AD114" s="291"/>
      <c r="AE114" s="292"/>
      <c r="AF114" s="290" t="s">
        <v>140</v>
      </c>
      <c r="AG114" s="293"/>
      <c r="AH114" s="340"/>
      <c r="AI114" s="341" t="s">
        <v>140</v>
      </c>
      <c r="AJ114" s="342"/>
      <c r="AK114" s="343"/>
      <c r="AL114" s="340" t="s">
        <v>140</v>
      </c>
      <c r="AM114" s="340"/>
      <c r="AN114" s="287" t="str">
        <f t="shared" si="52"/>
        <v/>
      </c>
      <c r="AO114" s="288" t="str">
        <f t="shared" si="53"/>
        <v/>
      </c>
      <c r="AP114" s="265">
        <f t="shared" si="42"/>
        <v>0</v>
      </c>
      <c r="AQ114" s="266">
        <f t="shared" si="43"/>
        <v>0</v>
      </c>
    </row>
    <row r="115" spans="1:43" ht="15" x14ac:dyDescent="0.2">
      <c r="A115" s="269"/>
      <c r="B115" s="401" t="str">
        <f t="shared" si="51"/>
        <v/>
      </c>
      <c r="C115" s="448"/>
      <c r="D115" s="303"/>
      <c r="E115" s="301" t="s">
        <v>140</v>
      </c>
      <c r="F115" s="304"/>
      <c r="G115" s="300"/>
      <c r="H115" s="301" t="s">
        <v>140</v>
      </c>
      <c r="I115" s="302"/>
      <c r="J115" s="289"/>
      <c r="K115" s="301" t="s">
        <v>140</v>
      </c>
      <c r="L115" s="291"/>
      <c r="M115" s="292"/>
      <c r="N115" s="290" t="s">
        <v>140</v>
      </c>
      <c r="O115" s="293"/>
      <c r="P115" s="290"/>
      <c r="Q115" s="301" t="s">
        <v>140</v>
      </c>
      <c r="R115" s="291"/>
      <c r="S115" s="292"/>
      <c r="T115" s="290" t="s">
        <v>140</v>
      </c>
      <c r="U115" s="290"/>
      <c r="V115" s="289"/>
      <c r="W115" s="301" t="s">
        <v>140</v>
      </c>
      <c r="X115" s="291"/>
      <c r="Y115" s="292"/>
      <c r="Z115" s="290" t="s">
        <v>140</v>
      </c>
      <c r="AA115" s="293"/>
      <c r="AB115" s="289"/>
      <c r="AC115" s="301" t="s">
        <v>140</v>
      </c>
      <c r="AD115" s="291"/>
      <c r="AE115" s="292"/>
      <c r="AF115" s="290" t="s">
        <v>140</v>
      </c>
      <c r="AG115" s="293"/>
      <c r="AH115" s="340"/>
      <c r="AI115" s="341" t="s">
        <v>140</v>
      </c>
      <c r="AJ115" s="342"/>
      <c r="AK115" s="343"/>
      <c r="AL115" s="340" t="s">
        <v>140</v>
      </c>
      <c r="AM115" s="340"/>
      <c r="AN115" s="287" t="str">
        <f t="shared" si="52"/>
        <v/>
      </c>
      <c r="AO115" s="288" t="str">
        <f t="shared" si="53"/>
        <v/>
      </c>
      <c r="AP115" s="265">
        <f t="shared" si="42"/>
        <v>0</v>
      </c>
      <c r="AQ115" s="266">
        <f t="shared" si="43"/>
        <v>0</v>
      </c>
    </row>
    <row r="116" spans="1:43" ht="15" x14ac:dyDescent="0.2">
      <c r="A116" s="269"/>
      <c r="B116" s="401" t="str">
        <f t="shared" si="51"/>
        <v/>
      </c>
      <c r="C116" s="448"/>
      <c r="D116" s="303"/>
      <c r="E116" s="301" t="s">
        <v>140</v>
      </c>
      <c r="F116" s="304"/>
      <c r="G116" s="300"/>
      <c r="H116" s="301" t="s">
        <v>140</v>
      </c>
      <c r="I116" s="302"/>
      <c r="J116" s="289"/>
      <c r="K116" s="301" t="s">
        <v>140</v>
      </c>
      <c r="L116" s="291"/>
      <c r="M116" s="292"/>
      <c r="N116" s="290" t="s">
        <v>140</v>
      </c>
      <c r="O116" s="293"/>
      <c r="P116" s="290"/>
      <c r="Q116" s="301" t="s">
        <v>140</v>
      </c>
      <c r="R116" s="291"/>
      <c r="S116" s="292"/>
      <c r="T116" s="290" t="s">
        <v>140</v>
      </c>
      <c r="U116" s="290"/>
      <c r="V116" s="289"/>
      <c r="W116" s="301" t="s">
        <v>140</v>
      </c>
      <c r="X116" s="291"/>
      <c r="Y116" s="292"/>
      <c r="Z116" s="290" t="s">
        <v>140</v>
      </c>
      <c r="AA116" s="293"/>
      <c r="AB116" s="289"/>
      <c r="AC116" s="301" t="s">
        <v>140</v>
      </c>
      <c r="AD116" s="291"/>
      <c r="AE116" s="292"/>
      <c r="AF116" s="290" t="s">
        <v>140</v>
      </c>
      <c r="AG116" s="293"/>
      <c r="AH116" s="340"/>
      <c r="AI116" s="341" t="s">
        <v>140</v>
      </c>
      <c r="AJ116" s="342"/>
      <c r="AK116" s="343"/>
      <c r="AL116" s="340" t="s">
        <v>140</v>
      </c>
      <c r="AM116" s="340"/>
      <c r="AN116" s="287" t="str">
        <f t="shared" si="52"/>
        <v/>
      </c>
      <c r="AO116" s="288" t="str">
        <f t="shared" si="53"/>
        <v/>
      </c>
      <c r="AP116" s="265">
        <f t="shared" si="42"/>
        <v>0</v>
      </c>
      <c r="AQ116" s="266">
        <f t="shared" si="43"/>
        <v>0</v>
      </c>
    </row>
    <row r="117" spans="1:43" ht="15" x14ac:dyDescent="0.2">
      <c r="A117" s="269"/>
      <c r="B117" s="401" t="str">
        <f t="shared" si="51"/>
        <v/>
      </c>
      <c r="D117" s="303"/>
      <c r="E117" s="301" t="s">
        <v>140</v>
      </c>
      <c r="F117" s="304"/>
      <c r="G117" s="300"/>
      <c r="H117" s="301" t="s">
        <v>140</v>
      </c>
      <c r="I117" s="302"/>
      <c r="J117" s="289"/>
      <c r="K117" s="301" t="s">
        <v>140</v>
      </c>
      <c r="L117" s="291"/>
      <c r="M117" s="292"/>
      <c r="N117" s="290" t="s">
        <v>140</v>
      </c>
      <c r="O117" s="293"/>
      <c r="P117" s="290"/>
      <c r="Q117" s="301" t="s">
        <v>140</v>
      </c>
      <c r="R117" s="291"/>
      <c r="S117" s="292"/>
      <c r="T117" s="290" t="s">
        <v>140</v>
      </c>
      <c r="U117" s="290"/>
      <c r="V117" s="289"/>
      <c r="W117" s="301" t="s">
        <v>140</v>
      </c>
      <c r="X117" s="291"/>
      <c r="Y117" s="292"/>
      <c r="Z117" s="290" t="s">
        <v>140</v>
      </c>
      <c r="AA117" s="293"/>
      <c r="AB117" s="289"/>
      <c r="AC117" s="301" t="s">
        <v>140</v>
      </c>
      <c r="AD117" s="291"/>
      <c r="AE117" s="292"/>
      <c r="AF117" s="290" t="s">
        <v>140</v>
      </c>
      <c r="AG117" s="293"/>
      <c r="AH117" s="340"/>
      <c r="AI117" s="341" t="s">
        <v>140</v>
      </c>
      <c r="AJ117" s="342"/>
      <c r="AK117" s="343"/>
      <c r="AL117" s="340" t="s">
        <v>140</v>
      </c>
      <c r="AM117" s="340"/>
      <c r="AN117" s="287" t="str">
        <f t="shared" si="52"/>
        <v/>
      </c>
      <c r="AO117" s="288" t="str">
        <f t="shared" si="53"/>
        <v/>
      </c>
      <c r="AP117" s="265">
        <f t="shared" si="42"/>
        <v>0</v>
      </c>
      <c r="AQ117" s="266">
        <f t="shared" si="43"/>
        <v>0</v>
      </c>
    </row>
    <row r="118" spans="1:43" ht="15" x14ac:dyDescent="0.2">
      <c r="A118" s="269"/>
      <c r="B118" s="401" t="str">
        <f t="shared" si="51"/>
        <v/>
      </c>
      <c r="D118" s="303"/>
      <c r="E118" s="301" t="s">
        <v>140</v>
      </c>
      <c r="F118" s="304"/>
      <c r="G118" s="300"/>
      <c r="H118" s="301" t="s">
        <v>140</v>
      </c>
      <c r="I118" s="302"/>
      <c r="J118" s="289"/>
      <c r="K118" s="301" t="s">
        <v>140</v>
      </c>
      <c r="L118" s="291"/>
      <c r="M118" s="292"/>
      <c r="N118" s="290" t="s">
        <v>140</v>
      </c>
      <c r="O118" s="293"/>
      <c r="P118" s="290"/>
      <c r="Q118" s="301" t="s">
        <v>140</v>
      </c>
      <c r="R118" s="291"/>
      <c r="S118" s="292"/>
      <c r="T118" s="290" t="s">
        <v>140</v>
      </c>
      <c r="U118" s="290"/>
      <c r="V118" s="289"/>
      <c r="W118" s="301" t="s">
        <v>140</v>
      </c>
      <c r="X118" s="291"/>
      <c r="Y118" s="292"/>
      <c r="Z118" s="290" t="s">
        <v>140</v>
      </c>
      <c r="AA118" s="293"/>
      <c r="AB118" s="289"/>
      <c r="AC118" s="301" t="s">
        <v>140</v>
      </c>
      <c r="AD118" s="291"/>
      <c r="AE118" s="292"/>
      <c r="AF118" s="290" t="s">
        <v>140</v>
      </c>
      <c r="AG118" s="293"/>
      <c r="AH118" s="340"/>
      <c r="AI118" s="341" t="s">
        <v>140</v>
      </c>
      <c r="AJ118" s="342"/>
      <c r="AK118" s="343"/>
      <c r="AL118" s="340" t="s">
        <v>140</v>
      </c>
      <c r="AM118" s="340"/>
      <c r="AN118" s="287" t="str">
        <f t="shared" si="52"/>
        <v/>
      </c>
      <c r="AO118" s="288" t="str">
        <f t="shared" si="53"/>
        <v/>
      </c>
      <c r="AP118" s="265">
        <f t="shared" si="42"/>
        <v>0</v>
      </c>
      <c r="AQ118" s="266">
        <f t="shared" si="43"/>
        <v>0</v>
      </c>
    </row>
    <row r="119" spans="1:43" ht="15" x14ac:dyDescent="0.2">
      <c r="A119" s="269"/>
      <c r="B119" s="401" t="str">
        <f t="shared" si="51"/>
        <v/>
      </c>
      <c r="D119" s="303"/>
      <c r="E119" s="301" t="s">
        <v>140</v>
      </c>
      <c r="F119" s="304"/>
      <c r="G119" s="300"/>
      <c r="H119" s="301" t="s">
        <v>140</v>
      </c>
      <c r="I119" s="302"/>
      <c r="J119" s="289"/>
      <c r="K119" s="301" t="s">
        <v>140</v>
      </c>
      <c r="L119" s="291"/>
      <c r="M119" s="292"/>
      <c r="N119" s="290" t="s">
        <v>140</v>
      </c>
      <c r="O119" s="293"/>
      <c r="P119" s="290"/>
      <c r="Q119" s="301" t="s">
        <v>140</v>
      </c>
      <c r="R119" s="291"/>
      <c r="S119" s="292"/>
      <c r="T119" s="290" t="s">
        <v>140</v>
      </c>
      <c r="U119" s="290"/>
      <c r="V119" s="289"/>
      <c r="W119" s="301" t="s">
        <v>140</v>
      </c>
      <c r="X119" s="291"/>
      <c r="Y119" s="292"/>
      <c r="Z119" s="290" t="s">
        <v>140</v>
      </c>
      <c r="AA119" s="293"/>
      <c r="AB119" s="289"/>
      <c r="AC119" s="301" t="s">
        <v>140</v>
      </c>
      <c r="AD119" s="291"/>
      <c r="AE119" s="292"/>
      <c r="AF119" s="290" t="s">
        <v>140</v>
      </c>
      <c r="AG119" s="293"/>
      <c r="AH119" s="340"/>
      <c r="AI119" s="341" t="s">
        <v>140</v>
      </c>
      <c r="AJ119" s="342"/>
      <c r="AK119" s="343"/>
      <c r="AL119" s="340" t="s">
        <v>140</v>
      </c>
      <c r="AM119" s="340"/>
      <c r="AN119" s="287" t="str">
        <f t="shared" si="52"/>
        <v/>
      </c>
      <c r="AO119" s="288" t="str">
        <f t="shared" si="53"/>
        <v/>
      </c>
      <c r="AP119" s="265">
        <f t="shared" si="42"/>
        <v>0</v>
      </c>
      <c r="AQ119" s="266">
        <f t="shared" si="43"/>
        <v>0</v>
      </c>
    </row>
    <row r="120" spans="1:43" ht="15.75" thickBot="1" x14ac:dyDescent="0.3">
      <c r="A120" s="269"/>
      <c r="B120" s="281" t="s">
        <v>7</v>
      </c>
      <c r="D120" s="307"/>
      <c r="E120" s="308" t="s">
        <v>140</v>
      </c>
      <c r="F120" s="309"/>
      <c r="G120" s="310"/>
      <c r="H120" s="308" t="s">
        <v>140</v>
      </c>
      <c r="I120" s="311"/>
      <c r="J120" s="294"/>
      <c r="K120" s="380" t="s">
        <v>140</v>
      </c>
      <c r="L120" s="295"/>
      <c r="M120" s="296"/>
      <c r="N120" s="275" t="s">
        <v>140</v>
      </c>
      <c r="O120" s="297"/>
      <c r="P120" s="275"/>
      <c r="Q120" s="380" t="s">
        <v>140</v>
      </c>
      <c r="R120" s="295"/>
      <c r="S120" s="296"/>
      <c r="T120" s="275" t="s">
        <v>140</v>
      </c>
      <c r="U120" s="275"/>
      <c r="V120" s="294"/>
      <c r="W120" s="380" t="s">
        <v>140</v>
      </c>
      <c r="X120" s="295"/>
      <c r="Y120" s="296"/>
      <c r="Z120" s="275" t="s">
        <v>140</v>
      </c>
      <c r="AA120" s="297"/>
      <c r="AB120" s="312"/>
      <c r="AC120" s="308" t="s">
        <v>140</v>
      </c>
      <c r="AD120" s="313"/>
      <c r="AE120" s="314"/>
      <c r="AF120" s="315" t="s">
        <v>140</v>
      </c>
      <c r="AG120" s="316"/>
      <c r="AH120" s="273"/>
      <c r="AI120" s="384" t="s">
        <v>140</v>
      </c>
      <c r="AJ120" s="385"/>
      <c r="AK120" s="386"/>
      <c r="AL120" s="273" t="s">
        <v>140</v>
      </c>
      <c r="AM120" s="273"/>
      <c r="AN120" s="387" t="str">
        <f t="shared" si="52"/>
        <v/>
      </c>
      <c r="AO120" s="388" t="str">
        <f t="shared" si="53"/>
        <v/>
      </c>
      <c r="AP120" s="265">
        <f t="shared" si="42"/>
        <v>0</v>
      </c>
      <c r="AQ120" s="266">
        <f t="shared" si="43"/>
        <v>0</v>
      </c>
    </row>
    <row r="121" spans="1:43" ht="19.5" thickTop="1" x14ac:dyDescent="0.3">
      <c r="A121" s="1355" t="str">
        <f>IF(Teilnehmer!$K$5="A4",Teilnehmer!$A$5,IF(Teilnehmer!$K$6="A4",Teilnehmer!$A$6,IF(Teilnehmer!$K$7="A4",Teilnehmer!$A$7,IF(Teilnehmer!$K$8="A4",Teilnehmer!$A$8,IF(Teilnehmer!$K$9="A4",Teilnehmer!$A$9,IF(Teilnehmer!$K$10="A4",Teilnehmer!$A$10,IF(Teilnehmer!$K$11="A4",Teilnehmer!$A$11,IF(Teilnehmer!$K$12="A4",Teilnehmer!$A$12,IF(Teilnehmer!$K$13="A4",Teilnehmer!#REF!,IF(Teilnehmer!#REF!="A4",""))))))))))</f>
        <v>Finanzamt /Generali Deutschland</v>
      </c>
      <c r="B121" s="1356"/>
      <c r="C121" s="1356"/>
      <c r="D121" s="1356"/>
      <c r="E121" s="1356"/>
      <c r="F121" s="1356"/>
      <c r="G121" s="1356"/>
      <c r="H121" s="1356"/>
      <c r="I121" s="1356"/>
      <c r="J121" s="1356"/>
      <c r="K121" s="1356"/>
      <c r="L121" s="1356"/>
      <c r="M121" s="1356"/>
      <c r="N121" s="1356"/>
      <c r="O121" s="1356"/>
      <c r="P121" s="1356"/>
      <c r="Q121" s="1356"/>
      <c r="R121" s="1356"/>
      <c r="S121" s="1356"/>
      <c r="T121" s="1356"/>
      <c r="U121" s="1356"/>
      <c r="V121" s="1356"/>
      <c r="W121" s="1356"/>
      <c r="X121" s="1356"/>
      <c r="Y121" s="1356"/>
      <c r="Z121" s="1356"/>
      <c r="AA121" s="1356"/>
      <c r="AB121" s="1356"/>
      <c r="AC121" s="1356"/>
      <c r="AD121" s="1356"/>
      <c r="AE121" s="1356"/>
      <c r="AF121" s="1356"/>
      <c r="AG121" s="1356"/>
      <c r="AH121" s="1356"/>
      <c r="AI121" s="1356"/>
      <c r="AJ121" s="1356"/>
      <c r="AK121" s="1356"/>
      <c r="AL121" s="1356"/>
      <c r="AM121" s="1356"/>
      <c r="AN121" s="1356"/>
      <c r="AO121" s="1357"/>
      <c r="AP121" s="268"/>
      <c r="AQ121" s="268"/>
    </row>
    <row r="122" spans="1:43" s="542" customFormat="1" ht="18" customHeight="1" x14ac:dyDescent="0.2">
      <c r="A122" s="269"/>
      <c r="D122" s="1358" t="str">
        <f>IF(A_2024!$E$17=$A$121,A_2024!$G$17,IF(A_2024!$G$17=$A$121,A_2024!$E$17,IF(A_2024!$E$18=$A$121,A_2024!$G$18,IF(A_2024!$G$18=$A$121,A_2024!$E$18,IF(A_2024!$E$24=$A$121,A_2024!$G$24,IF(A_2024!$G$24=$A$121,A_2024!$E$24,""))))))</f>
        <v>Boendgen - Baustoffe</v>
      </c>
      <c r="E122" s="1359"/>
      <c r="F122" s="1359"/>
      <c r="G122" s="1359"/>
      <c r="H122" s="1359"/>
      <c r="I122" s="1360"/>
      <c r="J122" s="1361" t="str">
        <f>IF(A_2024!$E$22=$A$121,A_2024!$G$22,IF(A_2024!$G$22=$A$121,A_2024!$E$22,IF(A_2024!$E$23=$A$121,A_2024!$G$23,IF(A_2024!$G$23=$A$121,A_2024!$E$23,""))))</f>
        <v>Stadtverwaltung Aachen</v>
      </c>
      <c r="K122" s="1362"/>
      <c r="L122" s="1362"/>
      <c r="M122" s="1362"/>
      <c r="N122" s="1362"/>
      <c r="O122" s="1363"/>
      <c r="P122" s="1361" t="str">
        <f>IF(A_2024!$E$26=$A$121,A_2024!$G$26,IF(A_2024!$G$26=$A$121,A_2024!$E$26,IF(A_2024!$E$27=$A$121,A_2024!$G$27,IF(A_2024!$G$27=$A$121,A_2024!$E$27,""))))</f>
        <v>BSG Aktiv</v>
      </c>
      <c r="Q122" s="1362"/>
      <c r="R122" s="1362"/>
      <c r="S122" s="1362"/>
      <c r="T122" s="1362"/>
      <c r="U122" s="1363"/>
      <c r="V122" s="1361"/>
      <c r="W122" s="1362"/>
      <c r="X122" s="1362"/>
      <c r="Y122" s="1362"/>
      <c r="Z122" s="1362"/>
      <c r="AA122" s="1363"/>
      <c r="AB122" s="1361"/>
      <c r="AC122" s="1362"/>
      <c r="AD122" s="1362"/>
      <c r="AE122" s="1362"/>
      <c r="AF122" s="1362"/>
      <c r="AG122" s="1362"/>
      <c r="AH122" s="1361"/>
      <c r="AI122" s="1362"/>
      <c r="AJ122" s="1362"/>
      <c r="AK122" s="1362"/>
      <c r="AL122" s="1362"/>
      <c r="AM122" s="1363"/>
      <c r="AN122" s="1371"/>
      <c r="AO122" s="1372"/>
      <c r="AP122" s="549"/>
      <c r="AQ122" s="549"/>
    </row>
    <row r="123" spans="1:43" ht="18.75" x14ac:dyDescent="0.3">
      <c r="A123" s="270"/>
      <c r="B123" s="271"/>
      <c r="C123" s="272"/>
      <c r="D123" s="785">
        <f>SUM(D125:D140,D142:D160)</f>
        <v>0</v>
      </c>
      <c r="E123" s="736" t="s">
        <v>140</v>
      </c>
      <c r="F123" s="737">
        <f>SUM(F125:F140,F142:F160)</f>
        <v>0</v>
      </c>
      <c r="G123" s="322"/>
      <c r="H123" s="323" t="s">
        <v>140</v>
      </c>
      <c r="I123" s="324"/>
      <c r="J123" s="784">
        <f>SUM(J125:J140,J142:J160)</f>
        <v>0</v>
      </c>
      <c r="K123" s="741" t="s">
        <v>140</v>
      </c>
      <c r="L123" s="742">
        <f>SUM(L125:L140,L142:L160)</f>
        <v>0</v>
      </c>
      <c r="M123" s="322"/>
      <c r="N123" s="323" t="s">
        <v>140</v>
      </c>
      <c r="O123" s="324"/>
      <c r="P123" s="785">
        <f>SUM(P125:P140,P142:P160)</f>
        <v>0</v>
      </c>
      <c r="Q123" s="736" t="s">
        <v>140</v>
      </c>
      <c r="R123" s="737">
        <f>SUM(R125:R140,R142:R160)</f>
        <v>0</v>
      </c>
      <c r="S123" s="784">
        <f>SUM(S125:S140,S142:S160)</f>
        <v>0</v>
      </c>
      <c r="T123" s="741" t="s">
        <v>140</v>
      </c>
      <c r="U123" s="742">
        <f>SUM(U125:U140,U142:U160)</f>
        <v>0</v>
      </c>
      <c r="V123" s="331"/>
      <c r="W123" s="323" t="s">
        <v>140</v>
      </c>
      <c r="X123" s="332"/>
      <c r="Y123" s="322"/>
      <c r="Z123" s="323" t="s">
        <v>140</v>
      </c>
      <c r="AA123" s="324"/>
      <c r="AB123" s="331"/>
      <c r="AC123" s="323" t="s">
        <v>140</v>
      </c>
      <c r="AD123" s="332"/>
      <c r="AE123" s="322"/>
      <c r="AF123" s="323" t="s">
        <v>140</v>
      </c>
      <c r="AG123" s="330"/>
      <c r="AH123" s="389"/>
      <c r="AI123" s="320" t="s">
        <v>140</v>
      </c>
      <c r="AJ123" s="334"/>
      <c r="AK123" s="335"/>
      <c r="AL123" s="320" t="s">
        <v>140</v>
      </c>
      <c r="AM123" s="333"/>
      <c r="AN123" s="1371"/>
      <c r="AO123" s="1372"/>
    </row>
    <row r="124" spans="1:43" ht="15.75" thickBot="1" x14ac:dyDescent="0.3">
      <c r="A124" s="1394" t="s">
        <v>446</v>
      </c>
      <c r="B124" s="1395"/>
      <c r="C124" s="1396"/>
      <c r="D124" s="1379" t="s">
        <v>447</v>
      </c>
      <c r="E124" s="1380"/>
      <c r="F124" s="1380"/>
      <c r="G124" s="1384" t="s">
        <v>448</v>
      </c>
      <c r="H124" s="1384"/>
      <c r="I124" s="1385"/>
      <c r="J124" s="1392" t="s">
        <v>447</v>
      </c>
      <c r="K124" s="1381"/>
      <c r="L124" s="1381"/>
      <c r="M124" s="1387" t="s">
        <v>448</v>
      </c>
      <c r="N124" s="1387"/>
      <c r="O124" s="1393"/>
      <c r="P124" s="1379" t="s">
        <v>447</v>
      </c>
      <c r="Q124" s="1380"/>
      <c r="R124" s="1380"/>
      <c r="S124" s="1381" t="s">
        <v>448</v>
      </c>
      <c r="T124" s="1381"/>
      <c r="U124" s="1382"/>
      <c r="V124" s="1383" t="s">
        <v>447</v>
      </c>
      <c r="W124" s="1384"/>
      <c r="X124" s="1384"/>
      <c r="Y124" s="1384" t="s">
        <v>448</v>
      </c>
      <c r="Z124" s="1384"/>
      <c r="AA124" s="1385"/>
      <c r="AB124" s="1386" t="s">
        <v>447</v>
      </c>
      <c r="AC124" s="1387"/>
      <c r="AD124" s="1387"/>
      <c r="AE124" s="1387" t="s">
        <v>448</v>
      </c>
      <c r="AF124" s="1387"/>
      <c r="AG124" s="1388"/>
      <c r="AH124" s="1354" t="s">
        <v>447</v>
      </c>
      <c r="AI124" s="1347"/>
      <c r="AJ124" s="1347"/>
      <c r="AK124" s="1347" t="s">
        <v>448</v>
      </c>
      <c r="AL124" s="1347"/>
      <c r="AM124" s="1348"/>
      <c r="AN124" s="279" t="s">
        <v>449</v>
      </c>
      <c r="AO124" s="280" t="s">
        <v>450</v>
      </c>
      <c r="AP124" s="281"/>
      <c r="AQ124" s="281"/>
    </row>
    <row r="125" spans="1:43" ht="14.25" x14ac:dyDescent="0.2">
      <c r="A125" s="713" t="s">
        <v>16</v>
      </c>
      <c r="B125" s="912"/>
      <c r="C125" s="715" t="s">
        <v>389</v>
      </c>
      <c r="D125" s="303"/>
      <c r="E125" s="301" t="s">
        <v>140</v>
      </c>
      <c r="F125" s="304"/>
      <c r="G125" s="300"/>
      <c r="H125" s="301" t="s">
        <v>140</v>
      </c>
      <c r="I125" s="302"/>
      <c r="J125" s="289"/>
      <c r="K125" s="290" t="s">
        <v>140</v>
      </c>
      <c r="L125" s="291"/>
      <c r="M125" s="292"/>
      <c r="N125" s="290" t="s">
        <v>140</v>
      </c>
      <c r="O125" s="293"/>
      <c r="P125" s="289"/>
      <c r="Q125" s="290" t="s">
        <v>140</v>
      </c>
      <c r="R125" s="291"/>
      <c r="S125" s="292"/>
      <c r="T125" s="290" t="s">
        <v>140</v>
      </c>
      <c r="U125" s="293"/>
      <c r="V125" s="303"/>
      <c r="W125" s="301" t="s">
        <v>140</v>
      </c>
      <c r="X125" s="304"/>
      <c r="Y125" s="300"/>
      <c r="Z125" s="301" t="s">
        <v>140</v>
      </c>
      <c r="AA125" s="302"/>
      <c r="AB125" s="289"/>
      <c r="AC125" s="290" t="s">
        <v>140</v>
      </c>
      <c r="AD125" s="291"/>
      <c r="AE125" s="292"/>
      <c r="AF125" s="290" t="s">
        <v>140</v>
      </c>
      <c r="AG125" s="290"/>
      <c r="AH125" s="390"/>
      <c r="AI125" s="340" t="s">
        <v>140</v>
      </c>
      <c r="AJ125" s="342"/>
      <c r="AK125" s="343"/>
      <c r="AL125" s="340" t="s">
        <v>140</v>
      </c>
      <c r="AM125" s="340"/>
      <c r="AN125" s="287" t="str">
        <f t="shared" ref="AN125:AN140" si="54">IF(AP125&gt;0,AP125,IF(AQ125&gt;0,AP125,""))</f>
        <v/>
      </c>
      <c r="AO125" s="288" t="str">
        <f t="shared" ref="AO125:AO140" si="55">IF(AP125&gt;0,AQ125,IF(AQ125&gt;0,AQ125,""))</f>
        <v/>
      </c>
      <c r="AP125" s="265">
        <f>SUM(D125,G125,J125,M125,P125,S125,V125,Y125,AB125,AE125,AH125,AK125)</f>
        <v>0</v>
      </c>
      <c r="AQ125" s="266">
        <f>SUM(F125,I125,L125,O125,R125,U125,X125,AA125,AD125,AG125,AJ125,AM125)</f>
        <v>0</v>
      </c>
    </row>
    <row r="126" spans="1:43" ht="14.25" x14ac:dyDescent="0.2">
      <c r="A126" s="724" t="s">
        <v>421</v>
      </c>
      <c r="B126" s="782"/>
      <c r="C126" s="711" t="s">
        <v>422</v>
      </c>
      <c r="D126" s="303"/>
      <c r="E126" s="301" t="s">
        <v>140</v>
      </c>
      <c r="F126" s="304"/>
      <c r="G126" s="300"/>
      <c r="H126" s="301" t="s">
        <v>140</v>
      </c>
      <c r="I126" s="302"/>
      <c r="J126" s="300"/>
      <c r="K126" s="301" t="s">
        <v>140</v>
      </c>
      <c r="L126" s="302"/>
      <c r="M126" s="292"/>
      <c r="N126" s="290" t="s">
        <v>140</v>
      </c>
      <c r="O126" s="293"/>
      <c r="P126" s="289"/>
      <c r="Q126" s="290" t="s">
        <v>140</v>
      </c>
      <c r="R126" s="291"/>
      <c r="S126" s="292"/>
      <c r="T126" s="290" t="s">
        <v>140</v>
      </c>
      <c r="U126" s="293"/>
      <c r="V126" s="303"/>
      <c r="W126" s="301" t="s">
        <v>140</v>
      </c>
      <c r="X126" s="304"/>
      <c r="Y126" s="300"/>
      <c r="Z126" s="301" t="s">
        <v>140</v>
      </c>
      <c r="AA126" s="302"/>
      <c r="AB126" s="289"/>
      <c r="AC126" s="290" t="s">
        <v>140</v>
      </c>
      <c r="AD126" s="291"/>
      <c r="AE126" s="292"/>
      <c r="AF126" s="290" t="s">
        <v>140</v>
      </c>
      <c r="AG126" s="290"/>
      <c r="AH126" s="390"/>
      <c r="AI126" s="340" t="s">
        <v>140</v>
      </c>
      <c r="AJ126" s="342"/>
      <c r="AK126" s="343"/>
      <c r="AL126" s="340" t="s">
        <v>140</v>
      </c>
      <c r="AM126" s="340"/>
      <c r="AN126" s="287" t="str">
        <f t="shared" si="54"/>
        <v/>
      </c>
      <c r="AO126" s="288" t="str">
        <f t="shared" si="55"/>
        <v/>
      </c>
      <c r="AP126" s="265">
        <f>SUM(D126,G126,J126,M126,P126,S126,V126,Y126,AB126,AE126,AH126,AK126)</f>
        <v>0</v>
      </c>
      <c r="AQ126" s="266">
        <f>SUM(F126,I126,L126,O126,R126,U126,X126,AA126,AD126,AG126,AJ126,AM126)</f>
        <v>0</v>
      </c>
    </row>
    <row r="127" spans="1:43" ht="14.25" x14ac:dyDescent="0.2">
      <c r="A127" s="724" t="s">
        <v>425</v>
      </c>
      <c r="B127" s="782"/>
      <c r="C127" s="711" t="s">
        <v>426</v>
      </c>
      <c r="D127" s="303"/>
      <c r="E127" s="301" t="s">
        <v>140</v>
      </c>
      <c r="F127" s="304"/>
      <c r="G127" s="300"/>
      <c r="H127" s="301" t="s">
        <v>140</v>
      </c>
      <c r="I127" s="302"/>
      <c r="J127" s="300"/>
      <c r="K127" s="301" t="s">
        <v>140</v>
      </c>
      <c r="L127" s="302"/>
      <c r="M127" s="292"/>
      <c r="N127" s="290" t="s">
        <v>140</v>
      </c>
      <c r="O127" s="293"/>
      <c r="P127" s="289"/>
      <c r="Q127" s="290" t="s">
        <v>140</v>
      </c>
      <c r="R127" s="291"/>
      <c r="S127" s="292"/>
      <c r="T127" s="290" t="s">
        <v>140</v>
      </c>
      <c r="U127" s="293"/>
      <c r="V127" s="303"/>
      <c r="W127" s="301" t="s">
        <v>140</v>
      </c>
      <c r="X127" s="304"/>
      <c r="Y127" s="300"/>
      <c r="Z127" s="301" t="s">
        <v>140</v>
      </c>
      <c r="AA127" s="302"/>
      <c r="AB127" s="289"/>
      <c r="AC127" s="290" t="s">
        <v>140</v>
      </c>
      <c r="AD127" s="291"/>
      <c r="AE127" s="292"/>
      <c r="AF127" s="290" t="s">
        <v>140</v>
      </c>
      <c r="AG127" s="290"/>
      <c r="AH127" s="390"/>
      <c r="AI127" s="340" t="s">
        <v>140</v>
      </c>
      <c r="AJ127" s="342"/>
      <c r="AK127" s="343"/>
      <c r="AL127" s="340" t="s">
        <v>140</v>
      </c>
      <c r="AM127" s="340"/>
      <c r="AN127" s="287" t="str">
        <f t="shared" si="54"/>
        <v/>
      </c>
      <c r="AO127" s="288" t="str">
        <f t="shared" si="55"/>
        <v/>
      </c>
      <c r="AP127" s="265">
        <f>SUM(D127,G127,J127,M127,P127,S127,V127,Y127,AB127,AE127,AH127,AK127)</f>
        <v>0</v>
      </c>
      <c r="AQ127" s="266">
        <f>SUM(F127,I127,L127,O127,R127,U127,X127,AA127,AD127,AG127,AJ127,AM127)</f>
        <v>0</v>
      </c>
    </row>
    <row r="128" spans="1:43" ht="14.25" x14ac:dyDescent="0.2">
      <c r="A128" s="724" t="s">
        <v>20</v>
      </c>
      <c r="B128" s="782"/>
      <c r="C128" s="711" t="s">
        <v>424</v>
      </c>
      <c r="D128" s="303"/>
      <c r="E128" s="301" t="s">
        <v>140</v>
      </c>
      <c r="F128" s="304"/>
      <c r="G128" s="300"/>
      <c r="H128" s="301" t="s">
        <v>140</v>
      </c>
      <c r="I128" s="302"/>
      <c r="J128" s="289"/>
      <c r="K128" s="290" t="s">
        <v>140</v>
      </c>
      <c r="L128" s="291"/>
      <c r="M128" s="292"/>
      <c r="N128" s="290" t="s">
        <v>140</v>
      </c>
      <c r="O128" s="293"/>
      <c r="P128" s="289"/>
      <c r="Q128" s="290" t="s">
        <v>140</v>
      </c>
      <c r="R128" s="291"/>
      <c r="S128" s="292"/>
      <c r="T128" s="290" t="s">
        <v>140</v>
      </c>
      <c r="U128" s="293"/>
      <c r="V128" s="303"/>
      <c r="W128" s="301" t="s">
        <v>140</v>
      </c>
      <c r="X128" s="304"/>
      <c r="Y128" s="300"/>
      <c r="Z128" s="301" t="s">
        <v>140</v>
      </c>
      <c r="AA128" s="302"/>
      <c r="AB128" s="289"/>
      <c r="AC128" s="290" t="s">
        <v>140</v>
      </c>
      <c r="AD128" s="291"/>
      <c r="AE128" s="292"/>
      <c r="AF128" s="290" t="s">
        <v>140</v>
      </c>
      <c r="AG128" s="290"/>
      <c r="AH128" s="390"/>
      <c r="AI128" s="340" t="s">
        <v>140</v>
      </c>
      <c r="AJ128" s="342"/>
      <c r="AK128" s="343"/>
      <c r="AL128" s="340" t="s">
        <v>140</v>
      </c>
      <c r="AM128" s="340"/>
      <c r="AN128" s="287" t="str">
        <f t="shared" si="54"/>
        <v/>
      </c>
      <c r="AO128" s="288" t="str">
        <f t="shared" si="55"/>
        <v/>
      </c>
      <c r="AP128" s="265">
        <f>SUM(D128,G128,J128,M128,P128,S128,V128,Y128,AB128,AE128,AH128,AK128)</f>
        <v>0</v>
      </c>
      <c r="AQ128" s="266">
        <f>SUM(F128,I128,L128,O128,R128,U128,X128,AA128,AD128,AG128,AJ128,AM128)</f>
        <v>0</v>
      </c>
    </row>
    <row r="129" spans="1:43" ht="14.25" x14ac:dyDescent="0.2">
      <c r="A129" s="724" t="s">
        <v>390</v>
      </c>
      <c r="B129" s="882"/>
      <c r="C129" s="711" t="s">
        <v>391</v>
      </c>
      <c r="D129" s="303"/>
      <c r="E129" s="301" t="s">
        <v>140</v>
      </c>
      <c r="F129" s="304"/>
      <c r="G129" s="300"/>
      <c r="H129" s="301" t="s">
        <v>140</v>
      </c>
      <c r="I129" s="302"/>
      <c r="J129" s="289"/>
      <c r="K129" s="290" t="s">
        <v>140</v>
      </c>
      <c r="L129" s="291"/>
      <c r="M129" s="292"/>
      <c r="N129" s="290" t="s">
        <v>140</v>
      </c>
      <c r="O129" s="293"/>
      <c r="P129" s="289"/>
      <c r="Q129" s="290" t="s">
        <v>140</v>
      </c>
      <c r="R129" s="291"/>
      <c r="S129" s="292"/>
      <c r="T129" s="290" t="s">
        <v>140</v>
      </c>
      <c r="U129" s="293"/>
      <c r="V129" s="303"/>
      <c r="W129" s="301" t="s">
        <v>140</v>
      </c>
      <c r="X129" s="304"/>
      <c r="Y129" s="300"/>
      <c r="Z129" s="301" t="s">
        <v>140</v>
      </c>
      <c r="AA129" s="302"/>
      <c r="AB129" s="289"/>
      <c r="AC129" s="290" t="s">
        <v>140</v>
      </c>
      <c r="AD129" s="291"/>
      <c r="AE129" s="292"/>
      <c r="AF129" s="290" t="s">
        <v>140</v>
      </c>
      <c r="AG129" s="290"/>
      <c r="AH129" s="390"/>
      <c r="AI129" s="340" t="s">
        <v>140</v>
      </c>
      <c r="AJ129" s="342"/>
      <c r="AK129" s="343"/>
      <c r="AL129" s="340" t="s">
        <v>140</v>
      </c>
      <c r="AM129" s="340"/>
      <c r="AN129" s="287" t="str">
        <f t="shared" si="54"/>
        <v/>
      </c>
      <c r="AO129" s="288" t="str">
        <f t="shared" si="55"/>
        <v/>
      </c>
      <c r="AP129" s="265">
        <f>SUM(D129,G129,J129,M129,P129,S129,V129,Y129,AB129,AE129,AH129,AK129)</f>
        <v>0</v>
      </c>
      <c r="AQ129" s="266">
        <f>SUM(F129,I129,L129,O129,R129,U129,X129,AA129,AD129,AG129,AJ129,AM129)</f>
        <v>0</v>
      </c>
    </row>
    <row r="130" spans="1:43" ht="14.25" x14ac:dyDescent="0.2">
      <c r="A130" s="724" t="s">
        <v>23</v>
      </c>
      <c r="B130" s="782"/>
      <c r="C130" s="711" t="s">
        <v>423</v>
      </c>
      <c r="D130" s="303"/>
      <c r="E130" s="301" t="s">
        <v>140</v>
      </c>
      <c r="F130" s="304"/>
      <c r="G130" s="300"/>
      <c r="H130" s="301" t="s">
        <v>140</v>
      </c>
      <c r="I130" s="302"/>
      <c r="J130" s="289"/>
      <c r="K130" s="290" t="s">
        <v>140</v>
      </c>
      <c r="L130" s="291"/>
      <c r="M130" s="292"/>
      <c r="N130" s="290" t="s">
        <v>140</v>
      </c>
      <c r="O130" s="293"/>
      <c r="P130" s="289"/>
      <c r="Q130" s="290" t="s">
        <v>140</v>
      </c>
      <c r="R130" s="291"/>
      <c r="S130" s="292"/>
      <c r="T130" s="290" t="s">
        <v>140</v>
      </c>
      <c r="U130" s="293"/>
      <c r="V130" s="303"/>
      <c r="W130" s="301" t="s">
        <v>140</v>
      </c>
      <c r="X130" s="304"/>
      <c r="Y130" s="300"/>
      <c r="Z130" s="301" t="s">
        <v>140</v>
      </c>
      <c r="AA130" s="302"/>
      <c r="AB130" s="289"/>
      <c r="AC130" s="290" t="s">
        <v>140</v>
      </c>
      <c r="AD130" s="291"/>
      <c r="AE130" s="292"/>
      <c r="AF130" s="290" t="s">
        <v>140</v>
      </c>
      <c r="AG130" s="290"/>
      <c r="AH130" s="390"/>
      <c r="AI130" s="340" t="s">
        <v>140</v>
      </c>
      <c r="AJ130" s="342"/>
      <c r="AK130" s="343"/>
      <c r="AL130" s="340" t="s">
        <v>140</v>
      </c>
      <c r="AM130" s="340"/>
      <c r="AN130" s="287" t="str">
        <f t="shared" si="54"/>
        <v/>
      </c>
      <c r="AO130" s="288" t="str">
        <f t="shared" si="55"/>
        <v/>
      </c>
      <c r="AP130" s="265">
        <f t="shared" ref="AP130:AP131" si="56">SUM(D130,G130,J130,M130,P130,S130,V130,Y130,AB130,AE130,AH130,AK130)</f>
        <v>0</v>
      </c>
      <c r="AQ130" s="266">
        <f t="shared" ref="AQ130:AQ131" si="57">SUM(F130,I130,L130,O130,R130,U130,X130,AA130,AD130,AG130,AJ130,AM130)</f>
        <v>0</v>
      </c>
    </row>
    <row r="131" spans="1:43" ht="14.25" x14ac:dyDescent="0.2">
      <c r="A131" s="724" t="s">
        <v>31</v>
      </c>
      <c r="B131" s="782"/>
      <c r="C131" s="711" t="s">
        <v>552</v>
      </c>
      <c r="D131" s="303"/>
      <c r="E131" s="301" t="s">
        <v>140</v>
      </c>
      <c r="F131" s="304"/>
      <c r="G131" s="300"/>
      <c r="H131" s="301" t="s">
        <v>140</v>
      </c>
      <c r="I131" s="302"/>
      <c r="J131" s="289"/>
      <c r="K131" s="290" t="s">
        <v>140</v>
      </c>
      <c r="L131" s="291"/>
      <c r="M131" s="292"/>
      <c r="N131" s="290" t="s">
        <v>140</v>
      </c>
      <c r="O131" s="293"/>
      <c r="P131" s="289"/>
      <c r="Q131" s="290" t="s">
        <v>140</v>
      </c>
      <c r="R131" s="291"/>
      <c r="S131" s="292"/>
      <c r="T131" s="290" t="s">
        <v>140</v>
      </c>
      <c r="U131" s="293"/>
      <c r="V131" s="303"/>
      <c r="W131" s="301" t="s">
        <v>140</v>
      </c>
      <c r="X131" s="304"/>
      <c r="Y131" s="300"/>
      <c r="Z131" s="301" t="s">
        <v>140</v>
      </c>
      <c r="AA131" s="302"/>
      <c r="AB131" s="289"/>
      <c r="AC131" s="290" t="s">
        <v>140</v>
      </c>
      <c r="AD131" s="291"/>
      <c r="AE131" s="292"/>
      <c r="AF131" s="290" t="s">
        <v>140</v>
      </c>
      <c r="AG131" s="290"/>
      <c r="AH131" s="390"/>
      <c r="AI131" s="340" t="s">
        <v>140</v>
      </c>
      <c r="AJ131" s="342"/>
      <c r="AK131" s="343"/>
      <c r="AL131" s="340" t="s">
        <v>140</v>
      </c>
      <c r="AM131" s="340"/>
      <c r="AN131" s="287" t="str">
        <f t="shared" si="54"/>
        <v/>
      </c>
      <c r="AO131" s="288" t="str">
        <f t="shared" si="55"/>
        <v/>
      </c>
      <c r="AP131" s="265">
        <f t="shared" si="56"/>
        <v>0</v>
      </c>
      <c r="AQ131" s="266">
        <f t="shared" si="57"/>
        <v>0</v>
      </c>
    </row>
    <row r="132" spans="1:43" ht="14.25" x14ac:dyDescent="0.2">
      <c r="A132" s="724" t="s">
        <v>427</v>
      </c>
      <c r="B132" s="782"/>
      <c r="C132" s="711" t="s">
        <v>428</v>
      </c>
      <c r="D132" s="303"/>
      <c r="E132" s="301" t="s">
        <v>140</v>
      </c>
      <c r="F132" s="304"/>
      <c r="G132" s="300"/>
      <c r="H132" s="301" t="s">
        <v>140</v>
      </c>
      <c r="I132" s="302"/>
      <c r="J132" s="289"/>
      <c r="K132" s="290" t="s">
        <v>140</v>
      </c>
      <c r="L132" s="291"/>
      <c r="M132" s="292"/>
      <c r="N132" s="290" t="s">
        <v>140</v>
      </c>
      <c r="O132" s="293"/>
      <c r="P132" s="289"/>
      <c r="Q132" s="290" t="s">
        <v>140</v>
      </c>
      <c r="R132" s="291"/>
      <c r="S132" s="292"/>
      <c r="T132" s="290" t="s">
        <v>140</v>
      </c>
      <c r="U132" s="293"/>
      <c r="V132" s="303"/>
      <c r="W132" s="301" t="s">
        <v>140</v>
      </c>
      <c r="X132" s="304"/>
      <c r="Y132" s="300"/>
      <c r="Z132" s="301" t="s">
        <v>140</v>
      </c>
      <c r="AA132" s="302"/>
      <c r="AB132" s="289"/>
      <c r="AC132" s="290" t="s">
        <v>140</v>
      </c>
      <c r="AD132" s="291"/>
      <c r="AE132" s="292"/>
      <c r="AF132" s="290" t="s">
        <v>140</v>
      </c>
      <c r="AG132" s="290"/>
      <c r="AH132" s="390"/>
      <c r="AI132" s="340" t="s">
        <v>140</v>
      </c>
      <c r="AJ132" s="342"/>
      <c r="AK132" s="343"/>
      <c r="AL132" s="340" t="s">
        <v>140</v>
      </c>
      <c r="AM132" s="340"/>
      <c r="AN132" s="287" t="str">
        <f t="shared" si="54"/>
        <v/>
      </c>
      <c r="AO132" s="288" t="str">
        <f t="shared" si="55"/>
        <v/>
      </c>
      <c r="AP132" s="265">
        <f t="shared" ref="AP132" si="58">SUM(D132,G132,J132,M132,P132,S132,V132,Y132,AB132,AE132,AH132,AK132)</f>
        <v>0</v>
      </c>
      <c r="AQ132" s="266">
        <f t="shared" ref="AQ132" si="59">SUM(F132,I132,L132,O132,R132,U132,X132,AA132,AD132,AG132,AJ132,AM132)</f>
        <v>0</v>
      </c>
    </row>
    <row r="133" spans="1:43" x14ac:dyDescent="0.2">
      <c r="A133" s="781"/>
      <c r="B133" s="782"/>
      <c r="C133" s="809"/>
      <c r="D133" s="303"/>
      <c r="E133" s="301" t="s">
        <v>140</v>
      </c>
      <c r="F133" s="304"/>
      <c r="G133" s="300"/>
      <c r="H133" s="301" t="s">
        <v>140</v>
      </c>
      <c r="I133" s="302"/>
      <c r="J133" s="289"/>
      <c r="K133" s="290" t="s">
        <v>140</v>
      </c>
      <c r="L133" s="291"/>
      <c r="M133" s="292"/>
      <c r="N133" s="290" t="s">
        <v>140</v>
      </c>
      <c r="O133" s="293"/>
      <c r="P133" s="289"/>
      <c r="Q133" s="290" t="s">
        <v>140</v>
      </c>
      <c r="R133" s="291"/>
      <c r="S133" s="292"/>
      <c r="T133" s="290" t="s">
        <v>140</v>
      </c>
      <c r="U133" s="293"/>
      <c r="V133" s="303"/>
      <c r="W133" s="301" t="s">
        <v>140</v>
      </c>
      <c r="X133" s="304"/>
      <c r="Y133" s="300"/>
      <c r="Z133" s="301" t="s">
        <v>140</v>
      </c>
      <c r="AA133" s="302"/>
      <c r="AB133" s="289"/>
      <c r="AC133" s="290" t="s">
        <v>140</v>
      </c>
      <c r="AD133" s="291"/>
      <c r="AE133" s="292"/>
      <c r="AF133" s="290" t="s">
        <v>140</v>
      </c>
      <c r="AG133" s="290"/>
      <c r="AH133" s="390"/>
      <c r="AI133" s="340" t="s">
        <v>140</v>
      </c>
      <c r="AJ133" s="342"/>
      <c r="AK133" s="343"/>
      <c r="AL133" s="340" t="s">
        <v>140</v>
      </c>
      <c r="AM133" s="340"/>
      <c r="AN133" s="287" t="str">
        <f t="shared" si="54"/>
        <v/>
      </c>
      <c r="AO133" s="288" t="str">
        <f t="shared" si="55"/>
        <v/>
      </c>
      <c r="AP133" s="265">
        <f t="shared" ref="AP133:AP160" si="60">SUM(D133,G133,J133,M133,P133,S133,V133,Y133,AB133,AE133,AH133,AK133)</f>
        <v>0</v>
      </c>
      <c r="AQ133" s="266">
        <f t="shared" ref="AQ133:AQ160" si="61">SUM(F133,I133,L133,O133,R133,U133,X133,AA133,AD133,AG133,AJ133,AM133)</f>
        <v>0</v>
      </c>
    </row>
    <row r="134" spans="1:43" x14ac:dyDescent="0.2">
      <c r="A134" s="781"/>
      <c r="B134" s="782"/>
      <c r="C134" s="809"/>
      <c r="D134" s="303"/>
      <c r="E134" s="301" t="s">
        <v>140</v>
      </c>
      <c r="F134" s="304"/>
      <c r="G134" s="300"/>
      <c r="H134" s="301" t="s">
        <v>140</v>
      </c>
      <c r="I134" s="302"/>
      <c r="J134" s="289"/>
      <c r="K134" s="290" t="s">
        <v>140</v>
      </c>
      <c r="L134" s="291"/>
      <c r="M134" s="292"/>
      <c r="N134" s="290" t="s">
        <v>140</v>
      </c>
      <c r="O134" s="293"/>
      <c r="P134" s="289"/>
      <c r="Q134" s="290" t="s">
        <v>140</v>
      </c>
      <c r="R134" s="291"/>
      <c r="S134" s="292"/>
      <c r="T134" s="290" t="s">
        <v>140</v>
      </c>
      <c r="U134" s="293"/>
      <c r="V134" s="303"/>
      <c r="W134" s="301" t="s">
        <v>140</v>
      </c>
      <c r="X134" s="304"/>
      <c r="Y134" s="300"/>
      <c r="Z134" s="301" t="s">
        <v>140</v>
      </c>
      <c r="AA134" s="302"/>
      <c r="AB134" s="289"/>
      <c r="AC134" s="290" t="s">
        <v>140</v>
      </c>
      <c r="AD134" s="291"/>
      <c r="AE134" s="292"/>
      <c r="AF134" s="290" t="s">
        <v>140</v>
      </c>
      <c r="AG134" s="290"/>
      <c r="AH134" s="390"/>
      <c r="AI134" s="340" t="s">
        <v>140</v>
      </c>
      <c r="AJ134" s="342"/>
      <c r="AK134" s="343"/>
      <c r="AL134" s="340" t="s">
        <v>140</v>
      </c>
      <c r="AM134" s="340"/>
      <c r="AN134" s="287" t="str">
        <f t="shared" si="54"/>
        <v/>
      </c>
      <c r="AO134" s="288" t="str">
        <f t="shared" si="55"/>
        <v/>
      </c>
      <c r="AP134" s="265">
        <f t="shared" si="60"/>
        <v>0</v>
      </c>
      <c r="AQ134" s="266">
        <f t="shared" si="61"/>
        <v>0</v>
      </c>
    </row>
    <row r="135" spans="1:43" x14ac:dyDescent="0.2">
      <c r="A135" s="781"/>
      <c r="B135" s="782"/>
      <c r="C135" s="809"/>
      <c r="D135" s="303"/>
      <c r="E135" s="301" t="s">
        <v>140</v>
      </c>
      <c r="F135" s="304"/>
      <c r="G135" s="300"/>
      <c r="H135" s="301" t="s">
        <v>140</v>
      </c>
      <c r="I135" s="302"/>
      <c r="J135" s="289"/>
      <c r="K135" s="290" t="s">
        <v>140</v>
      </c>
      <c r="L135" s="291"/>
      <c r="M135" s="292"/>
      <c r="N135" s="290" t="s">
        <v>140</v>
      </c>
      <c r="O135" s="293"/>
      <c r="P135" s="289"/>
      <c r="Q135" s="290" t="s">
        <v>140</v>
      </c>
      <c r="R135" s="291"/>
      <c r="S135" s="292"/>
      <c r="T135" s="290" t="s">
        <v>140</v>
      </c>
      <c r="U135" s="293"/>
      <c r="V135" s="303"/>
      <c r="W135" s="301" t="s">
        <v>140</v>
      </c>
      <c r="X135" s="304"/>
      <c r="Y135" s="300"/>
      <c r="Z135" s="301" t="s">
        <v>140</v>
      </c>
      <c r="AA135" s="302"/>
      <c r="AB135" s="289"/>
      <c r="AC135" s="290" t="s">
        <v>140</v>
      </c>
      <c r="AD135" s="291"/>
      <c r="AE135" s="292"/>
      <c r="AF135" s="290" t="s">
        <v>140</v>
      </c>
      <c r="AG135" s="290"/>
      <c r="AH135" s="390"/>
      <c r="AI135" s="340" t="s">
        <v>140</v>
      </c>
      <c r="AJ135" s="342"/>
      <c r="AK135" s="343"/>
      <c r="AL135" s="340" t="s">
        <v>140</v>
      </c>
      <c r="AM135" s="340"/>
      <c r="AN135" s="287" t="str">
        <f t="shared" si="54"/>
        <v/>
      </c>
      <c r="AO135" s="288" t="str">
        <f t="shared" si="55"/>
        <v/>
      </c>
      <c r="AP135" s="265">
        <f t="shared" si="60"/>
        <v>0</v>
      </c>
      <c r="AQ135" s="266">
        <f t="shared" si="61"/>
        <v>0</v>
      </c>
    </row>
    <row r="136" spans="1:43" x14ac:dyDescent="0.2">
      <c r="A136" s="781"/>
      <c r="B136" s="782"/>
      <c r="C136" s="809"/>
      <c r="D136" s="303"/>
      <c r="E136" s="301" t="s">
        <v>140</v>
      </c>
      <c r="F136" s="304"/>
      <c r="G136" s="300"/>
      <c r="H136" s="301" t="s">
        <v>140</v>
      </c>
      <c r="I136" s="302"/>
      <c r="J136" s="289"/>
      <c r="K136" s="290" t="s">
        <v>140</v>
      </c>
      <c r="L136" s="291"/>
      <c r="M136" s="292"/>
      <c r="N136" s="290" t="s">
        <v>140</v>
      </c>
      <c r="O136" s="293"/>
      <c r="P136" s="289"/>
      <c r="Q136" s="290" t="s">
        <v>140</v>
      </c>
      <c r="R136" s="291"/>
      <c r="S136" s="292"/>
      <c r="T136" s="290" t="s">
        <v>140</v>
      </c>
      <c r="U136" s="293"/>
      <c r="V136" s="303"/>
      <c r="W136" s="301" t="s">
        <v>140</v>
      </c>
      <c r="X136" s="304"/>
      <c r="Y136" s="300"/>
      <c r="Z136" s="301" t="s">
        <v>140</v>
      </c>
      <c r="AA136" s="302"/>
      <c r="AB136" s="289"/>
      <c r="AC136" s="290" t="s">
        <v>140</v>
      </c>
      <c r="AD136" s="291"/>
      <c r="AE136" s="292"/>
      <c r="AF136" s="290" t="s">
        <v>140</v>
      </c>
      <c r="AG136" s="290"/>
      <c r="AH136" s="390"/>
      <c r="AI136" s="340" t="s">
        <v>140</v>
      </c>
      <c r="AJ136" s="342"/>
      <c r="AK136" s="343"/>
      <c r="AL136" s="340" t="s">
        <v>140</v>
      </c>
      <c r="AM136" s="340"/>
      <c r="AN136" s="287" t="str">
        <f t="shared" si="54"/>
        <v/>
      </c>
      <c r="AO136" s="288" t="str">
        <f t="shared" si="55"/>
        <v/>
      </c>
      <c r="AP136" s="265">
        <f t="shared" si="60"/>
        <v>0</v>
      </c>
      <c r="AQ136" s="266">
        <f t="shared" si="61"/>
        <v>0</v>
      </c>
    </row>
    <row r="137" spans="1:43" x14ac:dyDescent="0.2">
      <c r="A137" s="781"/>
      <c r="B137" s="782"/>
      <c r="C137" s="809"/>
      <c r="D137" s="303"/>
      <c r="E137" s="301" t="s">
        <v>140</v>
      </c>
      <c r="F137" s="304"/>
      <c r="G137" s="300"/>
      <c r="H137" s="301" t="s">
        <v>140</v>
      </c>
      <c r="I137" s="302"/>
      <c r="J137" s="289"/>
      <c r="K137" s="290" t="s">
        <v>140</v>
      </c>
      <c r="L137" s="291"/>
      <c r="M137" s="292"/>
      <c r="N137" s="290" t="s">
        <v>140</v>
      </c>
      <c r="O137" s="293"/>
      <c r="P137" s="289"/>
      <c r="Q137" s="290" t="s">
        <v>140</v>
      </c>
      <c r="R137" s="291"/>
      <c r="S137" s="292"/>
      <c r="T137" s="290" t="s">
        <v>140</v>
      </c>
      <c r="U137" s="293"/>
      <c r="V137" s="303"/>
      <c r="W137" s="301" t="s">
        <v>140</v>
      </c>
      <c r="X137" s="304"/>
      <c r="Y137" s="300"/>
      <c r="Z137" s="301" t="s">
        <v>140</v>
      </c>
      <c r="AA137" s="302"/>
      <c r="AB137" s="289"/>
      <c r="AC137" s="290" t="s">
        <v>140</v>
      </c>
      <c r="AD137" s="291"/>
      <c r="AE137" s="292"/>
      <c r="AF137" s="290" t="s">
        <v>140</v>
      </c>
      <c r="AG137" s="290"/>
      <c r="AH137" s="390"/>
      <c r="AI137" s="340" t="s">
        <v>140</v>
      </c>
      <c r="AJ137" s="342"/>
      <c r="AK137" s="343"/>
      <c r="AL137" s="340" t="s">
        <v>140</v>
      </c>
      <c r="AM137" s="340"/>
      <c r="AN137" s="287" t="str">
        <f t="shared" si="54"/>
        <v/>
      </c>
      <c r="AO137" s="288" t="str">
        <f t="shared" si="55"/>
        <v/>
      </c>
      <c r="AP137" s="265">
        <f t="shared" si="60"/>
        <v>0</v>
      </c>
      <c r="AQ137" s="266">
        <f t="shared" si="61"/>
        <v>0</v>
      </c>
    </row>
    <row r="138" spans="1:43" x14ac:dyDescent="0.2">
      <c r="A138" s="781"/>
      <c r="B138" s="782"/>
      <c r="C138" s="809"/>
      <c r="D138" s="303"/>
      <c r="E138" s="301" t="s">
        <v>140</v>
      </c>
      <c r="F138" s="304"/>
      <c r="G138" s="300"/>
      <c r="H138" s="301" t="s">
        <v>140</v>
      </c>
      <c r="I138" s="302"/>
      <c r="J138" s="289"/>
      <c r="K138" s="290" t="s">
        <v>140</v>
      </c>
      <c r="L138" s="291"/>
      <c r="M138" s="292"/>
      <c r="N138" s="290" t="s">
        <v>140</v>
      </c>
      <c r="O138" s="293"/>
      <c r="P138" s="289"/>
      <c r="Q138" s="290" t="s">
        <v>140</v>
      </c>
      <c r="R138" s="291"/>
      <c r="S138" s="292"/>
      <c r="T138" s="290" t="s">
        <v>140</v>
      </c>
      <c r="U138" s="293"/>
      <c r="V138" s="303"/>
      <c r="W138" s="301" t="s">
        <v>140</v>
      </c>
      <c r="X138" s="304"/>
      <c r="Y138" s="300"/>
      <c r="Z138" s="301" t="s">
        <v>140</v>
      </c>
      <c r="AA138" s="302"/>
      <c r="AB138" s="289"/>
      <c r="AC138" s="290" t="s">
        <v>140</v>
      </c>
      <c r="AD138" s="291"/>
      <c r="AE138" s="292"/>
      <c r="AF138" s="290" t="s">
        <v>140</v>
      </c>
      <c r="AG138" s="290"/>
      <c r="AH138" s="390"/>
      <c r="AI138" s="340" t="s">
        <v>140</v>
      </c>
      <c r="AJ138" s="342"/>
      <c r="AK138" s="343"/>
      <c r="AL138" s="340" t="s">
        <v>140</v>
      </c>
      <c r="AM138" s="340"/>
      <c r="AN138" s="287" t="str">
        <f t="shared" si="54"/>
        <v/>
      </c>
      <c r="AO138" s="288" t="str">
        <f t="shared" si="55"/>
        <v/>
      </c>
      <c r="AP138" s="265">
        <f t="shared" si="60"/>
        <v>0</v>
      </c>
      <c r="AQ138" s="266">
        <f t="shared" si="61"/>
        <v>0</v>
      </c>
    </row>
    <row r="139" spans="1:43" x14ac:dyDescent="0.2">
      <c r="A139" s="781"/>
      <c r="B139" s="782"/>
      <c r="C139" s="809"/>
      <c r="D139" s="303"/>
      <c r="E139" s="301" t="s">
        <v>140</v>
      </c>
      <c r="F139" s="304"/>
      <c r="G139" s="300"/>
      <c r="H139" s="301" t="s">
        <v>140</v>
      </c>
      <c r="I139" s="302"/>
      <c r="J139" s="289"/>
      <c r="K139" s="290" t="s">
        <v>140</v>
      </c>
      <c r="L139" s="291"/>
      <c r="M139" s="292"/>
      <c r="N139" s="290" t="s">
        <v>140</v>
      </c>
      <c r="O139" s="293"/>
      <c r="P139" s="289"/>
      <c r="Q139" s="290" t="s">
        <v>140</v>
      </c>
      <c r="R139" s="291"/>
      <c r="S139" s="292"/>
      <c r="T139" s="290" t="s">
        <v>140</v>
      </c>
      <c r="U139" s="293"/>
      <c r="V139" s="303"/>
      <c r="W139" s="301" t="s">
        <v>140</v>
      </c>
      <c r="X139" s="304"/>
      <c r="Y139" s="300"/>
      <c r="Z139" s="301" t="s">
        <v>140</v>
      </c>
      <c r="AA139" s="302"/>
      <c r="AB139" s="289"/>
      <c r="AC139" s="290" t="s">
        <v>140</v>
      </c>
      <c r="AD139" s="291"/>
      <c r="AE139" s="292"/>
      <c r="AF139" s="290" t="s">
        <v>140</v>
      </c>
      <c r="AG139" s="290"/>
      <c r="AH139" s="390"/>
      <c r="AI139" s="340" t="s">
        <v>140</v>
      </c>
      <c r="AJ139" s="342"/>
      <c r="AK139" s="343"/>
      <c r="AL139" s="340" t="s">
        <v>140</v>
      </c>
      <c r="AM139" s="340"/>
      <c r="AN139" s="287" t="str">
        <f t="shared" si="54"/>
        <v/>
      </c>
      <c r="AO139" s="288" t="str">
        <f t="shared" si="55"/>
        <v/>
      </c>
      <c r="AP139" s="265">
        <f t="shared" si="60"/>
        <v>0</v>
      </c>
      <c r="AQ139" s="266">
        <f t="shared" si="61"/>
        <v>0</v>
      </c>
    </row>
    <row r="140" spans="1:43" x14ac:dyDescent="0.2">
      <c r="A140" s="926"/>
      <c r="B140" s="927"/>
      <c r="C140" s="928"/>
      <c r="D140" s="303"/>
      <c r="E140" s="301" t="s">
        <v>140</v>
      </c>
      <c r="F140" s="304"/>
      <c r="G140" s="300"/>
      <c r="H140" s="301" t="s">
        <v>140</v>
      </c>
      <c r="I140" s="302"/>
      <c r="J140" s="289"/>
      <c r="K140" s="290" t="s">
        <v>140</v>
      </c>
      <c r="L140" s="291"/>
      <c r="M140" s="292"/>
      <c r="N140" s="290" t="s">
        <v>140</v>
      </c>
      <c r="O140" s="293"/>
      <c r="P140" s="289"/>
      <c r="Q140" s="290" t="s">
        <v>140</v>
      </c>
      <c r="R140" s="291"/>
      <c r="S140" s="292"/>
      <c r="T140" s="290" t="s">
        <v>140</v>
      </c>
      <c r="U140" s="293"/>
      <c r="V140" s="303"/>
      <c r="W140" s="301" t="s">
        <v>140</v>
      </c>
      <c r="X140" s="304"/>
      <c r="Y140" s="300"/>
      <c r="Z140" s="301" t="s">
        <v>140</v>
      </c>
      <c r="AA140" s="302"/>
      <c r="AB140" s="289"/>
      <c r="AC140" s="290" t="s">
        <v>140</v>
      </c>
      <c r="AD140" s="291"/>
      <c r="AE140" s="292"/>
      <c r="AF140" s="290" t="s">
        <v>140</v>
      </c>
      <c r="AG140" s="290"/>
      <c r="AH140" s="390"/>
      <c r="AI140" s="340" t="s">
        <v>140</v>
      </c>
      <c r="AJ140" s="342"/>
      <c r="AK140" s="343"/>
      <c r="AL140" s="340" t="s">
        <v>140</v>
      </c>
      <c r="AM140" s="340"/>
      <c r="AN140" s="287" t="str">
        <f t="shared" si="54"/>
        <v/>
      </c>
      <c r="AO140" s="288" t="str">
        <f t="shared" si="55"/>
        <v/>
      </c>
      <c r="AP140" s="265">
        <f t="shared" si="60"/>
        <v>0</v>
      </c>
      <c r="AQ140" s="266">
        <f t="shared" si="61"/>
        <v>0</v>
      </c>
    </row>
    <row r="141" spans="1:43" ht="15.75" thickBot="1" x14ac:dyDescent="0.3">
      <c r="A141" s="1389" t="s">
        <v>130</v>
      </c>
      <c r="B141" s="1390"/>
      <c r="C141" s="1391"/>
      <c r="D141" s="1379" t="s">
        <v>447</v>
      </c>
      <c r="E141" s="1380"/>
      <c r="F141" s="1380"/>
      <c r="G141" s="1384" t="s">
        <v>448</v>
      </c>
      <c r="H141" s="1384"/>
      <c r="I141" s="1385"/>
      <c r="J141" s="1392" t="s">
        <v>447</v>
      </c>
      <c r="K141" s="1381"/>
      <c r="L141" s="1381"/>
      <c r="M141" s="1387" t="s">
        <v>448</v>
      </c>
      <c r="N141" s="1387"/>
      <c r="O141" s="1393"/>
      <c r="P141" s="1379" t="s">
        <v>447</v>
      </c>
      <c r="Q141" s="1380"/>
      <c r="R141" s="1380"/>
      <c r="S141" s="1381" t="s">
        <v>448</v>
      </c>
      <c r="T141" s="1381"/>
      <c r="U141" s="1382"/>
      <c r="V141" s="1383" t="s">
        <v>447</v>
      </c>
      <c r="W141" s="1384"/>
      <c r="X141" s="1384"/>
      <c r="Y141" s="1384" t="s">
        <v>448</v>
      </c>
      <c r="Z141" s="1384"/>
      <c r="AA141" s="1385"/>
      <c r="AB141" s="1386" t="s">
        <v>447</v>
      </c>
      <c r="AC141" s="1387"/>
      <c r="AD141" s="1387"/>
      <c r="AE141" s="1387" t="s">
        <v>448</v>
      </c>
      <c r="AF141" s="1387"/>
      <c r="AG141" s="1388"/>
      <c r="AH141" s="1354" t="s">
        <v>447</v>
      </c>
      <c r="AI141" s="1347"/>
      <c r="AJ141" s="1347"/>
      <c r="AK141" s="1347" t="s">
        <v>448</v>
      </c>
      <c r="AL141" s="1347"/>
      <c r="AM141" s="1348"/>
      <c r="AN141" s="391"/>
      <c r="AO141" s="392"/>
      <c r="AP141" s="265"/>
    </row>
    <row r="142" spans="1:43" ht="15" x14ac:dyDescent="0.25">
      <c r="A142" s="920" t="s">
        <v>389</v>
      </c>
      <c r="B142" s="281" t="str">
        <f t="shared" ref="B142:B152" si="62">IF(A142&lt;&gt;"","-","")</f>
        <v>-</v>
      </c>
      <c r="C142" s="880" t="s">
        <v>424</v>
      </c>
      <c r="D142" s="303"/>
      <c r="E142" s="301" t="s">
        <v>140</v>
      </c>
      <c r="F142" s="304"/>
      <c r="G142" s="300"/>
      <c r="H142" s="301" t="s">
        <v>140</v>
      </c>
      <c r="I142" s="302"/>
      <c r="J142" s="289"/>
      <c r="K142" s="290" t="s">
        <v>140</v>
      </c>
      <c r="L142" s="291"/>
      <c r="M142" s="292"/>
      <c r="N142" s="290" t="s">
        <v>140</v>
      </c>
      <c r="O142" s="293"/>
      <c r="P142" s="289"/>
      <c r="Q142" s="290" t="s">
        <v>140</v>
      </c>
      <c r="R142" s="291"/>
      <c r="S142" s="292"/>
      <c r="T142" s="290" t="s">
        <v>140</v>
      </c>
      <c r="U142" s="293"/>
      <c r="V142" s="303"/>
      <c r="W142" s="301" t="s">
        <v>140</v>
      </c>
      <c r="X142" s="304"/>
      <c r="Y142" s="300"/>
      <c r="Z142" s="301" t="s">
        <v>140</v>
      </c>
      <c r="AA142" s="302"/>
      <c r="AB142" s="289"/>
      <c r="AC142" s="290" t="s">
        <v>140</v>
      </c>
      <c r="AD142" s="291"/>
      <c r="AE142" s="292"/>
      <c r="AF142" s="290" t="s">
        <v>140</v>
      </c>
      <c r="AG142" s="290"/>
      <c r="AH142" s="390"/>
      <c r="AI142" s="340" t="s">
        <v>140</v>
      </c>
      <c r="AJ142" s="342"/>
      <c r="AK142" s="343"/>
      <c r="AL142" s="340" t="s">
        <v>140</v>
      </c>
      <c r="AM142" s="340"/>
      <c r="AN142" s="287" t="str">
        <f t="shared" ref="AN142:AN147" si="63">IF(AP142&gt;0,AP142,IF(AQ142&gt;0,AP142,""))</f>
        <v/>
      </c>
      <c r="AO142" s="288" t="str">
        <f t="shared" ref="AO142:AO147" si="64">IF(AP142&gt;0,AQ142,IF(AQ142&gt;0,AQ142,""))</f>
        <v/>
      </c>
      <c r="AP142" s="265">
        <f t="shared" ref="AP142:AP147" si="65">SUM(D142,G142,J142,M142,P142,S142,V142,Y142,AB142,AE142,AH142,AK142)</f>
        <v>0</v>
      </c>
      <c r="AQ142" s="266">
        <f t="shared" ref="AQ142:AQ147" si="66">SUM(F142,I142,L142,O142,R142,U142,X142,AA142,AD142,AG142,AJ142,AM142)</f>
        <v>0</v>
      </c>
    </row>
    <row r="143" spans="1:43" ht="15" x14ac:dyDescent="0.25">
      <c r="A143" s="920" t="s">
        <v>389</v>
      </c>
      <c r="B143" s="281" t="str">
        <f t="shared" si="62"/>
        <v>-</v>
      </c>
      <c r="C143" s="880" t="s">
        <v>422</v>
      </c>
      <c r="D143" s="303"/>
      <c r="E143" s="301" t="s">
        <v>140</v>
      </c>
      <c r="F143" s="304"/>
      <c r="G143" s="300"/>
      <c r="H143" s="301" t="s">
        <v>140</v>
      </c>
      <c r="I143" s="302"/>
      <c r="J143" s="289"/>
      <c r="K143" s="290" t="s">
        <v>140</v>
      </c>
      <c r="L143" s="291"/>
      <c r="M143" s="292"/>
      <c r="N143" s="290" t="s">
        <v>140</v>
      </c>
      <c r="O143" s="293"/>
      <c r="P143" s="289"/>
      <c r="Q143" s="290" t="s">
        <v>140</v>
      </c>
      <c r="R143" s="291"/>
      <c r="S143" s="292"/>
      <c r="T143" s="290" t="s">
        <v>140</v>
      </c>
      <c r="U143" s="293"/>
      <c r="V143" s="303"/>
      <c r="W143" s="301" t="s">
        <v>140</v>
      </c>
      <c r="X143" s="304"/>
      <c r="Y143" s="300"/>
      <c r="Z143" s="301" t="s">
        <v>140</v>
      </c>
      <c r="AA143" s="302"/>
      <c r="AB143" s="289"/>
      <c r="AC143" s="290" t="s">
        <v>140</v>
      </c>
      <c r="AD143" s="291"/>
      <c r="AE143" s="292"/>
      <c r="AF143" s="290" t="s">
        <v>140</v>
      </c>
      <c r="AG143" s="290"/>
      <c r="AH143" s="390"/>
      <c r="AI143" s="340" t="s">
        <v>140</v>
      </c>
      <c r="AJ143" s="342"/>
      <c r="AK143" s="343"/>
      <c r="AL143" s="340" t="s">
        <v>140</v>
      </c>
      <c r="AM143" s="340"/>
      <c r="AN143" s="287" t="str">
        <f t="shared" si="63"/>
        <v/>
      </c>
      <c r="AO143" s="288" t="str">
        <f t="shared" si="64"/>
        <v/>
      </c>
      <c r="AP143" s="265">
        <f t="shared" si="65"/>
        <v>0</v>
      </c>
      <c r="AQ143" s="266">
        <f t="shared" si="66"/>
        <v>0</v>
      </c>
    </row>
    <row r="144" spans="1:43" ht="15" x14ac:dyDescent="0.25">
      <c r="A144" s="920" t="s">
        <v>389</v>
      </c>
      <c r="B144" s="281" t="str">
        <f t="shared" si="62"/>
        <v>-</v>
      </c>
      <c r="C144" s="880" t="s">
        <v>423</v>
      </c>
      <c r="D144" s="379"/>
      <c r="E144" s="380" t="s">
        <v>140</v>
      </c>
      <c r="F144" s="381"/>
      <c r="G144" s="382"/>
      <c r="H144" s="380" t="s">
        <v>140</v>
      </c>
      <c r="I144" s="383"/>
      <c r="J144" s="294"/>
      <c r="K144" s="275" t="s">
        <v>140</v>
      </c>
      <c r="L144" s="295"/>
      <c r="M144" s="296"/>
      <c r="N144" s="275" t="s">
        <v>140</v>
      </c>
      <c r="O144" s="297"/>
      <c r="P144" s="294"/>
      <c r="Q144" s="275" t="s">
        <v>140</v>
      </c>
      <c r="R144" s="295"/>
      <c r="S144" s="296"/>
      <c r="T144" s="275" t="s">
        <v>140</v>
      </c>
      <c r="U144" s="297"/>
      <c r="V144" s="379"/>
      <c r="W144" s="380" t="s">
        <v>140</v>
      </c>
      <c r="X144" s="381"/>
      <c r="Y144" s="382"/>
      <c r="Z144" s="380" t="s">
        <v>140</v>
      </c>
      <c r="AA144" s="383"/>
      <c r="AB144" s="294"/>
      <c r="AC144" s="275" t="s">
        <v>140</v>
      </c>
      <c r="AD144" s="295"/>
      <c r="AE144" s="296"/>
      <c r="AF144" s="275" t="s">
        <v>140</v>
      </c>
      <c r="AG144" s="275"/>
      <c r="AH144" s="393"/>
      <c r="AI144" s="273" t="s">
        <v>140</v>
      </c>
      <c r="AJ144" s="385"/>
      <c r="AK144" s="386"/>
      <c r="AL144" s="273" t="s">
        <v>140</v>
      </c>
      <c r="AM144" s="273"/>
      <c r="AN144" s="287" t="str">
        <f t="shared" si="63"/>
        <v/>
      </c>
      <c r="AO144" s="288" t="str">
        <f t="shared" si="64"/>
        <v/>
      </c>
      <c r="AP144" s="265">
        <f t="shared" si="65"/>
        <v>0</v>
      </c>
      <c r="AQ144" s="266">
        <f t="shared" si="66"/>
        <v>0</v>
      </c>
    </row>
    <row r="145" spans="1:43" ht="15" x14ac:dyDescent="0.25">
      <c r="A145" s="920" t="s">
        <v>424</v>
      </c>
      <c r="B145" s="281" t="str">
        <f t="shared" si="62"/>
        <v>-</v>
      </c>
      <c r="C145" s="880" t="s">
        <v>426</v>
      </c>
      <c r="D145" s="379"/>
      <c r="E145" s="380" t="s">
        <v>140</v>
      </c>
      <c r="F145" s="381"/>
      <c r="G145" s="382"/>
      <c r="H145" s="380" t="s">
        <v>140</v>
      </c>
      <c r="I145" s="383"/>
      <c r="J145" s="294"/>
      <c r="K145" s="275" t="s">
        <v>140</v>
      </c>
      <c r="L145" s="295"/>
      <c r="M145" s="296"/>
      <c r="N145" s="275" t="s">
        <v>140</v>
      </c>
      <c r="O145" s="297"/>
      <c r="P145" s="294"/>
      <c r="Q145" s="275" t="s">
        <v>140</v>
      </c>
      <c r="R145" s="295"/>
      <c r="S145" s="296"/>
      <c r="T145" s="275" t="s">
        <v>140</v>
      </c>
      <c r="U145" s="297"/>
      <c r="V145" s="379"/>
      <c r="W145" s="380" t="s">
        <v>140</v>
      </c>
      <c r="X145" s="381"/>
      <c r="Y145" s="382"/>
      <c r="Z145" s="380" t="s">
        <v>140</v>
      </c>
      <c r="AA145" s="383"/>
      <c r="AB145" s="294"/>
      <c r="AC145" s="275" t="s">
        <v>140</v>
      </c>
      <c r="AD145" s="295"/>
      <c r="AE145" s="296"/>
      <c r="AF145" s="275" t="s">
        <v>140</v>
      </c>
      <c r="AG145" s="275"/>
      <c r="AH145" s="393"/>
      <c r="AI145" s="273" t="s">
        <v>140</v>
      </c>
      <c r="AJ145" s="385"/>
      <c r="AK145" s="386"/>
      <c r="AL145" s="273" t="s">
        <v>140</v>
      </c>
      <c r="AM145" s="273"/>
      <c r="AN145" s="287" t="str">
        <f t="shared" si="63"/>
        <v/>
      </c>
      <c r="AO145" s="288" t="str">
        <f t="shared" si="64"/>
        <v/>
      </c>
      <c r="AP145" s="265">
        <f t="shared" si="65"/>
        <v>0</v>
      </c>
      <c r="AQ145" s="266">
        <f t="shared" si="66"/>
        <v>0</v>
      </c>
    </row>
    <row r="146" spans="1:43" ht="15" x14ac:dyDescent="0.25">
      <c r="A146" s="920" t="s">
        <v>424</v>
      </c>
      <c r="B146" s="281" t="str">
        <f t="shared" si="62"/>
        <v>-</v>
      </c>
      <c r="C146" s="880" t="s">
        <v>422</v>
      </c>
      <c r="D146" s="379"/>
      <c r="E146" s="380" t="s">
        <v>140</v>
      </c>
      <c r="F146" s="381"/>
      <c r="G146" s="382"/>
      <c r="H146" s="380" t="s">
        <v>140</v>
      </c>
      <c r="I146" s="383"/>
      <c r="J146" s="294"/>
      <c r="K146" s="275" t="s">
        <v>140</v>
      </c>
      <c r="L146" s="295"/>
      <c r="M146" s="296"/>
      <c r="N146" s="275" t="s">
        <v>140</v>
      </c>
      <c r="O146" s="297"/>
      <c r="P146" s="294"/>
      <c r="Q146" s="275" t="s">
        <v>140</v>
      </c>
      <c r="R146" s="295"/>
      <c r="S146" s="296"/>
      <c r="T146" s="275" t="s">
        <v>140</v>
      </c>
      <c r="U146" s="297"/>
      <c r="V146" s="379"/>
      <c r="W146" s="380" t="s">
        <v>140</v>
      </c>
      <c r="X146" s="381"/>
      <c r="Y146" s="382"/>
      <c r="Z146" s="380" t="s">
        <v>140</v>
      </c>
      <c r="AA146" s="383"/>
      <c r="AB146" s="294"/>
      <c r="AC146" s="275" t="s">
        <v>140</v>
      </c>
      <c r="AD146" s="295"/>
      <c r="AE146" s="296"/>
      <c r="AF146" s="275" t="s">
        <v>140</v>
      </c>
      <c r="AG146" s="275"/>
      <c r="AH146" s="393"/>
      <c r="AI146" s="273" t="s">
        <v>140</v>
      </c>
      <c r="AJ146" s="385"/>
      <c r="AK146" s="386"/>
      <c r="AL146" s="273" t="s">
        <v>140</v>
      </c>
      <c r="AM146" s="273"/>
      <c r="AN146" s="287" t="str">
        <f t="shared" si="63"/>
        <v/>
      </c>
      <c r="AO146" s="288" t="str">
        <f t="shared" si="64"/>
        <v/>
      </c>
      <c r="AP146" s="265">
        <f t="shared" si="65"/>
        <v>0</v>
      </c>
      <c r="AQ146" s="266">
        <f t="shared" si="66"/>
        <v>0</v>
      </c>
    </row>
    <row r="147" spans="1:43" ht="15" x14ac:dyDescent="0.25">
      <c r="A147" s="920" t="s">
        <v>389</v>
      </c>
      <c r="B147" s="281" t="str">
        <f t="shared" si="62"/>
        <v>-</v>
      </c>
      <c r="C147" s="880" t="s">
        <v>426</v>
      </c>
      <c r="D147" s="379"/>
      <c r="E147" s="380" t="s">
        <v>140</v>
      </c>
      <c r="F147" s="381"/>
      <c r="G147" s="382"/>
      <c r="H147" s="380" t="s">
        <v>140</v>
      </c>
      <c r="I147" s="383"/>
      <c r="J147" s="294"/>
      <c r="K147" s="275" t="s">
        <v>140</v>
      </c>
      <c r="L147" s="295"/>
      <c r="M147" s="296"/>
      <c r="N147" s="275" t="s">
        <v>140</v>
      </c>
      <c r="O147" s="297"/>
      <c r="P147" s="294"/>
      <c r="Q147" s="275" t="s">
        <v>140</v>
      </c>
      <c r="R147" s="295"/>
      <c r="S147" s="296"/>
      <c r="T147" s="275" t="s">
        <v>140</v>
      </c>
      <c r="U147" s="297"/>
      <c r="V147" s="379"/>
      <c r="W147" s="380" t="s">
        <v>140</v>
      </c>
      <c r="X147" s="381"/>
      <c r="Y147" s="382"/>
      <c r="Z147" s="380" t="s">
        <v>140</v>
      </c>
      <c r="AA147" s="383"/>
      <c r="AB147" s="294"/>
      <c r="AC147" s="275" t="s">
        <v>140</v>
      </c>
      <c r="AD147" s="295"/>
      <c r="AE147" s="296"/>
      <c r="AF147" s="275" t="s">
        <v>140</v>
      </c>
      <c r="AG147" s="275"/>
      <c r="AH147" s="393"/>
      <c r="AI147" s="273" t="s">
        <v>140</v>
      </c>
      <c r="AJ147" s="385"/>
      <c r="AK147" s="386"/>
      <c r="AL147" s="273" t="s">
        <v>140</v>
      </c>
      <c r="AM147" s="273"/>
      <c r="AN147" s="287" t="str">
        <f t="shared" si="63"/>
        <v/>
      </c>
      <c r="AO147" s="288" t="str">
        <f t="shared" si="64"/>
        <v/>
      </c>
      <c r="AP147" s="265">
        <f t="shared" si="65"/>
        <v>0</v>
      </c>
      <c r="AQ147" s="266">
        <f t="shared" si="66"/>
        <v>0</v>
      </c>
    </row>
    <row r="148" spans="1:43" ht="15" x14ac:dyDescent="0.25">
      <c r="A148" s="920" t="s">
        <v>423</v>
      </c>
      <c r="B148" s="281" t="str">
        <f t="shared" si="62"/>
        <v>-</v>
      </c>
      <c r="C148" s="880" t="s">
        <v>424</v>
      </c>
      <c r="D148" s="379"/>
      <c r="E148" s="380" t="s">
        <v>140</v>
      </c>
      <c r="F148" s="381"/>
      <c r="G148" s="382"/>
      <c r="H148" s="380" t="s">
        <v>140</v>
      </c>
      <c r="I148" s="383"/>
      <c r="J148" s="382"/>
      <c r="K148" s="380" t="s">
        <v>140</v>
      </c>
      <c r="L148" s="381"/>
      <c r="M148" s="296"/>
      <c r="N148" s="275" t="s">
        <v>140</v>
      </c>
      <c r="O148" s="297"/>
      <c r="P148" s="294"/>
      <c r="Q148" s="275" t="s">
        <v>140</v>
      </c>
      <c r="R148" s="295"/>
      <c r="S148" s="296"/>
      <c r="T148" s="275" t="s">
        <v>140</v>
      </c>
      <c r="U148" s="297"/>
      <c r="V148" s="379"/>
      <c r="W148" s="380" t="s">
        <v>140</v>
      </c>
      <c r="X148" s="381"/>
      <c r="Y148" s="382"/>
      <c r="Z148" s="380" t="s">
        <v>140</v>
      </c>
      <c r="AA148" s="383"/>
      <c r="AB148" s="294"/>
      <c r="AC148" s="275" t="s">
        <v>140</v>
      </c>
      <c r="AD148" s="295"/>
      <c r="AE148" s="296"/>
      <c r="AF148" s="275" t="s">
        <v>140</v>
      </c>
      <c r="AG148" s="275"/>
      <c r="AH148" s="393"/>
      <c r="AI148" s="273" t="s">
        <v>140</v>
      </c>
      <c r="AJ148" s="385"/>
      <c r="AK148" s="386"/>
      <c r="AL148" s="273" t="s">
        <v>140</v>
      </c>
      <c r="AM148" s="273"/>
      <c r="AN148" s="287" t="str">
        <f t="shared" ref="AN148:AN149" si="67">IF(AP148&gt;0,AP148,IF(AQ148&gt;0,AP148,""))</f>
        <v/>
      </c>
      <c r="AO148" s="288" t="str">
        <f t="shared" ref="AO148:AO149" si="68">IF(AP148&gt;0,AQ148,IF(AQ148&gt;0,AQ148,""))</f>
        <v/>
      </c>
      <c r="AP148" s="265">
        <f t="shared" si="60"/>
        <v>0</v>
      </c>
      <c r="AQ148" s="266">
        <f t="shared" si="61"/>
        <v>0</v>
      </c>
    </row>
    <row r="149" spans="1:43" ht="15" x14ac:dyDescent="0.25">
      <c r="A149" s="920" t="s">
        <v>391</v>
      </c>
      <c r="B149" s="281" t="str">
        <f t="shared" si="62"/>
        <v>-</v>
      </c>
      <c r="C149" s="880" t="s">
        <v>422</v>
      </c>
      <c r="D149" s="379"/>
      <c r="E149" s="380" t="s">
        <v>140</v>
      </c>
      <c r="F149" s="381"/>
      <c r="G149" s="382"/>
      <c r="H149" s="380" t="s">
        <v>140</v>
      </c>
      <c r="I149" s="383"/>
      <c r="J149" s="382"/>
      <c r="K149" s="380" t="s">
        <v>140</v>
      </c>
      <c r="L149" s="381"/>
      <c r="M149" s="296"/>
      <c r="N149" s="275" t="s">
        <v>140</v>
      </c>
      <c r="O149" s="297"/>
      <c r="P149" s="294"/>
      <c r="Q149" s="275" t="s">
        <v>140</v>
      </c>
      <c r="R149" s="295"/>
      <c r="S149" s="296"/>
      <c r="T149" s="275" t="s">
        <v>140</v>
      </c>
      <c r="U149" s="297"/>
      <c r="V149" s="379"/>
      <c r="W149" s="380" t="s">
        <v>140</v>
      </c>
      <c r="X149" s="381"/>
      <c r="Y149" s="382"/>
      <c r="Z149" s="380" t="s">
        <v>140</v>
      </c>
      <c r="AA149" s="383"/>
      <c r="AB149" s="294"/>
      <c r="AC149" s="275" t="s">
        <v>140</v>
      </c>
      <c r="AD149" s="295"/>
      <c r="AE149" s="296"/>
      <c r="AF149" s="275" t="s">
        <v>140</v>
      </c>
      <c r="AG149" s="275"/>
      <c r="AH149" s="393"/>
      <c r="AI149" s="273" t="s">
        <v>140</v>
      </c>
      <c r="AJ149" s="385"/>
      <c r="AK149" s="386"/>
      <c r="AL149" s="273" t="s">
        <v>140</v>
      </c>
      <c r="AM149" s="273"/>
      <c r="AN149" s="287" t="str">
        <f t="shared" si="67"/>
        <v/>
      </c>
      <c r="AO149" s="288" t="str">
        <f t="shared" si="68"/>
        <v/>
      </c>
      <c r="AP149" s="265">
        <f t="shared" si="60"/>
        <v>0</v>
      </c>
      <c r="AQ149" s="266">
        <f t="shared" si="61"/>
        <v>0</v>
      </c>
    </row>
    <row r="150" spans="1:43" ht="15" x14ac:dyDescent="0.25">
      <c r="A150" s="920" t="s">
        <v>391</v>
      </c>
      <c r="B150" s="281" t="str">
        <f t="shared" si="62"/>
        <v>-</v>
      </c>
      <c r="C150" s="880" t="s">
        <v>424</v>
      </c>
      <c r="D150" s="379"/>
      <c r="E150" s="380" t="s">
        <v>140</v>
      </c>
      <c r="F150" s="381"/>
      <c r="G150" s="382"/>
      <c r="H150" s="380" t="s">
        <v>140</v>
      </c>
      <c r="I150" s="383"/>
      <c r="J150" s="382"/>
      <c r="K150" s="380" t="s">
        <v>140</v>
      </c>
      <c r="L150" s="381"/>
      <c r="M150" s="296"/>
      <c r="N150" s="275" t="s">
        <v>140</v>
      </c>
      <c r="O150" s="297"/>
      <c r="P150" s="294"/>
      <c r="Q150" s="275" t="s">
        <v>140</v>
      </c>
      <c r="R150" s="295"/>
      <c r="S150" s="296"/>
      <c r="T150" s="275" t="s">
        <v>140</v>
      </c>
      <c r="U150" s="297"/>
      <c r="V150" s="294"/>
      <c r="W150" s="275" t="s">
        <v>140</v>
      </c>
      <c r="X150" s="295"/>
      <c r="Y150" s="296"/>
      <c r="Z150" s="275" t="s">
        <v>140</v>
      </c>
      <c r="AA150" s="297"/>
      <c r="AB150" s="294"/>
      <c r="AC150" s="275" t="s">
        <v>140</v>
      </c>
      <c r="AD150" s="295"/>
      <c r="AE150" s="296"/>
      <c r="AF150" s="275" t="s">
        <v>140</v>
      </c>
      <c r="AG150" s="275"/>
      <c r="AH150" s="393"/>
      <c r="AI150" s="273" t="s">
        <v>140</v>
      </c>
      <c r="AJ150" s="385"/>
      <c r="AK150" s="386"/>
      <c r="AL150" s="273" t="s">
        <v>140</v>
      </c>
      <c r="AM150" s="273"/>
      <c r="AN150" s="287" t="str">
        <f t="shared" ref="AN150:AN160" si="69">IF(AP150&gt;0,AP150,IF(AQ150&gt;0,AP150,""))</f>
        <v/>
      </c>
      <c r="AO150" s="288" t="str">
        <f t="shared" ref="AO150:AO160" si="70">IF(AP150&gt;0,AQ150,IF(AQ150&gt;0,AQ150,""))</f>
        <v/>
      </c>
      <c r="AP150" s="265">
        <f t="shared" si="60"/>
        <v>0</v>
      </c>
      <c r="AQ150" s="266">
        <f t="shared" si="61"/>
        <v>0</v>
      </c>
    </row>
    <row r="151" spans="1:43" ht="15" x14ac:dyDescent="0.25">
      <c r="A151" s="920" t="s">
        <v>423</v>
      </c>
      <c r="B151" s="281" t="str">
        <f t="shared" si="62"/>
        <v>-</v>
      </c>
      <c r="C151" s="880" t="s">
        <v>426</v>
      </c>
      <c r="D151" s="379"/>
      <c r="E151" s="380" t="s">
        <v>140</v>
      </c>
      <c r="F151" s="381"/>
      <c r="G151" s="382"/>
      <c r="H151" s="380" t="s">
        <v>140</v>
      </c>
      <c r="I151" s="383"/>
      <c r="J151" s="382"/>
      <c r="K151" s="380" t="s">
        <v>140</v>
      </c>
      <c r="L151" s="381"/>
      <c r="M151" s="296"/>
      <c r="N151" s="275" t="s">
        <v>140</v>
      </c>
      <c r="O151" s="297"/>
      <c r="P151" s="294"/>
      <c r="Q151" s="275" t="s">
        <v>140</v>
      </c>
      <c r="R151" s="295"/>
      <c r="S151" s="296"/>
      <c r="T151" s="275" t="s">
        <v>140</v>
      </c>
      <c r="U151" s="297"/>
      <c r="V151" s="294"/>
      <c r="W151" s="275" t="s">
        <v>140</v>
      </c>
      <c r="X151" s="295"/>
      <c r="Y151" s="296"/>
      <c r="Z151" s="275" t="s">
        <v>140</v>
      </c>
      <c r="AA151" s="297"/>
      <c r="AB151" s="294"/>
      <c r="AC151" s="275" t="s">
        <v>140</v>
      </c>
      <c r="AD151" s="295"/>
      <c r="AE151" s="296"/>
      <c r="AF151" s="275" t="s">
        <v>140</v>
      </c>
      <c r="AG151" s="275"/>
      <c r="AH151" s="393"/>
      <c r="AI151" s="273" t="s">
        <v>140</v>
      </c>
      <c r="AJ151" s="385"/>
      <c r="AK151" s="386"/>
      <c r="AL151" s="273" t="s">
        <v>140</v>
      </c>
      <c r="AM151" s="273"/>
      <c r="AN151" s="287" t="str">
        <f t="shared" si="69"/>
        <v/>
      </c>
      <c r="AO151" s="288" t="str">
        <f t="shared" si="70"/>
        <v/>
      </c>
      <c r="AP151" s="265">
        <f t="shared" si="60"/>
        <v>0</v>
      </c>
      <c r="AQ151" s="266">
        <f t="shared" si="61"/>
        <v>0</v>
      </c>
    </row>
    <row r="152" spans="1:43" ht="15" x14ac:dyDescent="0.25">
      <c r="A152" s="920" t="s">
        <v>422</v>
      </c>
      <c r="B152" s="281" t="str">
        <f t="shared" si="62"/>
        <v>-</v>
      </c>
      <c r="C152" s="880" t="s">
        <v>423</v>
      </c>
      <c r="D152" s="379"/>
      <c r="E152" s="380" t="s">
        <v>140</v>
      </c>
      <c r="F152" s="381"/>
      <c r="G152" s="382"/>
      <c r="H152" s="380" t="s">
        <v>140</v>
      </c>
      <c r="I152" s="383"/>
      <c r="J152" s="382"/>
      <c r="K152" s="380" t="s">
        <v>140</v>
      </c>
      <c r="L152" s="381"/>
      <c r="M152" s="296"/>
      <c r="N152" s="275" t="s">
        <v>140</v>
      </c>
      <c r="O152" s="297"/>
      <c r="P152" s="294"/>
      <c r="Q152" s="275" t="s">
        <v>140</v>
      </c>
      <c r="R152" s="295"/>
      <c r="S152" s="296"/>
      <c r="T152" s="275" t="s">
        <v>140</v>
      </c>
      <c r="U152" s="297"/>
      <c r="V152" s="294"/>
      <c r="W152" s="275" t="s">
        <v>140</v>
      </c>
      <c r="X152" s="295"/>
      <c r="Y152" s="296"/>
      <c r="Z152" s="275" t="s">
        <v>140</v>
      </c>
      <c r="AA152" s="297"/>
      <c r="AB152" s="294"/>
      <c r="AC152" s="275" t="s">
        <v>140</v>
      </c>
      <c r="AD152" s="295"/>
      <c r="AE152" s="296"/>
      <c r="AF152" s="275" t="s">
        <v>140</v>
      </c>
      <c r="AG152" s="275"/>
      <c r="AH152" s="393"/>
      <c r="AI152" s="273" t="s">
        <v>140</v>
      </c>
      <c r="AJ152" s="385"/>
      <c r="AK152" s="386"/>
      <c r="AL152" s="273" t="s">
        <v>140</v>
      </c>
      <c r="AM152" s="273"/>
      <c r="AN152" s="287" t="str">
        <f t="shared" si="69"/>
        <v/>
      </c>
      <c r="AO152" s="288" t="str">
        <f t="shared" si="70"/>
        <v/>
      </c>
      <c r="AP152" s="265">
        <f t="shared" si="60"/>
        <v>0</v>
      </c>
      <c r="AQ152" s="266">
        <f t="shared" si="61"/>
        <v>0</v>
      </c>
    </row>
    <row r="153" spans="1:43" ht="15" x14ac:dyDescent="0.2">
      <c r="A153" s="921"/>
      <c r="B153" s="401" t="str">
        <f t="shared" ref="B153:B159" si="71">IF(A153&lt;&gt;"","-","")</f>
        <v/>
      </c>
      <c r="C153" s="922"/>
      <c r="D153" s="379"/>
      <c r="E153" s="380" t="s">
        <v>140</v>
      </c>
      <c r="F153" s="381"/>
      <c r="G153" s="382"/>
      <c r="H153" s="380" t="s">
        <v>140</v>
      </c>
      <c r="I153" s="383"/>
      <c r="J153" s="382"/>
      <c r="K153" s="380" t="s">
        <v>140</v>
      </c>
      <c r="L153" s="381"/>
      <c r="M153" s="296"/>
      <c r="N153" s="275" t="s">
        <v>140</v>
      </c>
      <c r="O153" s="297"/>
      <c r="P153" s="294"/>
      <c r="Q153" s="275" t="s">
        <v>140</v>
      </c>
      <c r="R153" s="295"/>
      <c r="S153" s="296"/>
      <c r="T153" s="275" t="s">
        <v>140</v>
      </c>
      <c r="U153" s="297"/>
      <c r="V153" s="294"/>
      <c r="W153" s="275" t="s">
        <v>140</v>
      </c>
      <c r="X153" s="295"/>
      <c r="Y153" s="296"/>
      <c r="Z153" s="275" t="s">
        <v>140</v>
      </c>
      <c r="AA153" s="297"/>
      <c r="AB153" s="294"/>
      <c r="AC153" s="275" t="s">
        <v>140</v>
      </c>
      <c r="AD153" s="295"/>
      <c r="AE153" s="296"/>
      <c r="AF153" s="275" t="s">
        <v>140</v>
      </c>
      <c r="AG153" s="275"/>
      <c r="AH153" s="393"/>
      <c r="AI153" s="273" t="s">
        <v>140</v>
      </c>
      <c r="AJ153" s="385"/>
      <c r="AK153" s="386"/>
      <c r="AL153" s="273" t="s">
        <v>140</v>
      </c>
      <c r="AM153" s="273"/>
      <c r="AN153" s="287" t="str">
        <f t="shared" si="69"/>
        <v/>
      </c>
      <c r="AO153" s="288" t="str">
        <f t="shared" si="70"/>
        <v/>
      </c>
      <c r="AP153" s="265">
        <f t="shared" si="60"/>
        <v>0</v>
      </c>
      <c r="AQ153" s="266">
        <f t="shared" si="61"/>
        <v>0</v>
      </c>
    </row>
    <row r="154" spans="1:43" ht="15" x14ac:dyDescent="0.2">
      <c r="A154" s="921"/>
      <c r="B154" s="401" t="str">
        <f t="shared" si="71"/>
        <v/>
      </c>
      <c r="C154" s="922"/>
      <c r="D154" s="379"/>
      <c r="E154" s="380" t="s">
        <v>140</v>
      </c>
      <c r="F154" s="381"/>
      <c r="G154" s="382"/>
      <c r="H154" s="380" t="s">
        <v>140</v>
      </c>
      <c r="I154" s="383"/>
      <c r="J154" s="382"/>
      <c r="K154" s="380" t="s">
        <v>140</v>
      </c>
      <c r="L154" s="304"/>
      <c r="M154" s="292"/>
      <c r="N154" s="275" t="s">
        <v>140</v>
      </c>
      <c r="O154" s="297"/>
      <c r="P154" s="294"/>
      <c r="Q154" s="275" t="s">
        <v>140</v>
      </c>
      <c r="R154" s="295"/>
      <c r="S154" s="296"/>
      <c r="T154" s="275" t="s">
        <v>140</v>
      </c>
      <c r="U154" s="297"/>
      <c r="V154" s="294"/>
      <c r="W154" s="275" t="s">
        <v>140</v>
      </c>
      <c r="X154" s="295"/>
      <c r="Y154" s="296"/>
      <c r="Z154" s="275" t="s">
        <v>140</v>
      </c>
      <c r="AA154" s="297"/>
      <c r="AB154" s="294"/>
      <c r="AC154" s="275" t="s">
        <v>140</v>
      </c>
      <c r="AD154" s="295"/>
      <c r="AE154" s="296"/>
      <c r="AF154" s="275" t="s">
        <v>140</v>
      </c>
      <c r="AG154" s="275"/>
      <c r="AH154" s="393"/>
      <c r="AI154" s="273" t="s">
        <v>140</v>
      </c>
      <c r="AJ154" s="385"/>
      <c r="AK154" s="386"/>
      <c r="AL154" s="273" t="s">
        <v>140</v>
      </c>
      <c r="AM154" s="273"/>
      <c r="AN154" s="287" t="str">
        <f t="shared" si="69"/>
        <v/>
      </c>
      <c r="AO154" s="288" t="str">
        <f t="shared" si="70"/>
        <v/>
      </c>
      <c r="AP154" s="265">
        <f t="shared" si="60"/>
        <v>0</v>
      </c>
      <c r="AQ154" s="266">
        <f t="shared" si="61"/>
        <v>0</v>
      </c>
    </row>
    <row r="155" spans="1:43" ht="15" x14ac:dyDescent="0.2">
      <c r="A155" s="921"/>
      <c r="B155" s="401" t="str">
        <f t="shared" si="71"/>
        <v/>
      </c>
      <c r="C155" s="922"/>
      <c r="D155" s="379"/>
      <c r="E155" s="380" t="s">
        <v>140</v>
      </c>
      <c r="F155" s="381"/>
      <c r="G155" s="382"/>
      <c r="H155" s="380" t="s">
        <v>140</v>
      </c>
      <c r="I155" s="383"/>
      <c r="J155" s="294"/>
      <c r="K155" s="275" t="s">
        <v>140</v>
      </c>
      <c r="L155" s="295"/>
      <c r="M155" s="296"/>
      <c r="N155" s="275" t="s">
        <v>140</v>
      </c>
      <c r="O155" s="297"/>
      <c r="P155" s="294"/>
      <c r="Q155" s="275" t="s">
        <v>140</v>
      </c>
      <c r="R155" s="295"/>
      <c r="S155" s="296"/>
      <c r="T155" s="275" t="s">
        <v>140</v>
      </c>
      <c r="U155" s="297"/>
      <c r="V155" s="294"/>
      <c r="W155" s="275" t="s">
        <v>140</v>
      </c>
      <c r="X155" s="295"/>
      <c r="Y155" s="296"/>
      <c r="Z155" s="275" t="s">
        <v>140</v>
      </c>
      <c r="AA155" s="297"/>
      <c r="AB155" s="294"/>
      <c r="AC155" s="275" t="s">
        <v>140</v>
      </c>
      <c r="AD155" s="295"/>
      <c r="AE155" s="296"/>
      <c r="AF155" s="275" t="s">
        <v>140</v>
      </c>
      <c r="AG155" s="275"/>
      <c r="AH155" s="393"/>
      <c r="AI155" s="273" t="s">
        <v>140</v>
      </c>
      <c r="AJ155" s="385"/>
      <c r="AK155" s="386"/>
      <c r="AL155" s="273" t="s">
        <v>140</v>
      </c>
      <c r="AM155" s="273"/>
      <c r="AN155" s="287" t="str">
        <f t="shared" si="69"/>
        <v/>
      </c>
      <c r="AO155" s="288" t="str">
        <f t="shared" si="70"/>
        <v/>
      </c>
      <c r="AP155" s="265">
        <f t="shared" si="60"/>
        <v>0</v>
      </c>
      <c r="AQ155" s="266">
        <f t="shared" si="61"/>
        <v>0</v>
      </c>
    </row>
    <row r="156" spans="1:43" ht="15" x14ac:dyDescent="0.2">
      <c r="A156" s="921"/>
      <c r="B156" s="401" t="str">
        <f t="shared" si="71"/>
        <v/>
      </c>
      <c r="C156" s="922"/>
      <c r="D156" s="379"/>
      <c r="E156" s="380" t="s">
        <v>140</v>
      </c>
      <c r="F156" s="381"/>
      <c r="G156" s="382"/>
      <c r="H156" s="380" t="s">
        <v>140</v>
      </c>
      <c r="I156" s="383"/>
      <c r="J156" s="294"/>
      <c r="K156" s="275" t="s">
        <v>140</v>
      </c>
      <c r="L156" s="295"/>
      <c r="M156" s="296"/>
      <c r="N156" s="275" t="s">
        <v>140</v>
      </c>
      <c r="O156" s="297"/>
      <c r="P156" s="294"/>
      <c r="Q156" s="275" t="s">
        <v>140</v>
      </c>
      <c r="R156" s="295"/>
      <c r="S156" s="296"/>
      <c r="T156" s="275" t="s">
        <v>140</v>
      </c>
      <c r="U156" s="297"/>
      <c r="V156" s="294"/>
      <c r="W156" s="275" t="s">
        <v>140</v>
      </c>
      <c r="X156" s="295"/>
      <c r="Y156" s="296"/>
      <c r="Z156" s="275" t="s">
        <v>140</v>
      </c>
      <c r="AA156" s="297"/>
      <c r="AB156" s="294"/>
      <c r="AC156" s="275" t="s">
        <v>140</v>
      </c>
      <c r="AD156" s="295"/>
      <c r="AE156" s="296"/>
      <c r="AF156" s="275" t="s">
        <v>140</v>
      </c>
      <c r="AG156" s="275"/>
      <c r="AH156" s="393"/>
      <c r="AI156" s="273" t="s">
        <v>140</v>
      </c>
      <c r="AJ156" s="385"/>
      <c r="AK156" s="386"/>
      <c r="AL156" s="273" t="s">
        <v>140</v>
      </c>
      <c r="AM156" s="273"/>
      <c r="AN156" s="287" t="str">
        <f t="shared" si="69"/>
        <v/>
      </c>
      <c r="AO156" s="288" t="str">
        <f t="shared" si="70"/>
        <v/>
      </c>
      <c r="AP156" s="265">
        <f t="shared" si="60"/>
        <v>0</v>
      </c>
      <c r="AQ156" s="266">
        <f t="shared" si="61"/>
        <v>0</v>
      </c>
    </row>
    <row r="157" spans="1:43" ht="15" x14ac:dyDescent="0.2">
      <c r="A157" s="921"/>
      <c r="B157" s="401" t="str">
        <f t="shared" si="71"/>
        <v/>
      </c>
      <c r="C157" s="923"/>
      <c r="D157" s="379"/>
      <c r="E157" s="380" t="s">
        <v>140</v>
      </c>
      <c r="F157" s="381"/>
      <c r="G157" s="382"/>
      <c r="H157" s="380" t="s">
        <v>140</v>
      </c>
      <c r="I157" s="383"/>
      <c r="J157" s="294"/>
      <c r="K157" s="275" t="s">
        <v>140</v>
      </c>
      <c r="L157" s="295"/>
      <c r="M157" s="296"/>
      <c r="N157" s="275" t="s">
        <v>140</v>
      </c>
      <c r="O157" s="297"/>
      <c r="P157" s="294"/>
      <c r="Q157" s="275" t="s">
        <v>140</v>
      </c>
      <c r="R157" s="295"/>
      <c r="S157" s="296"/>
      <c r="T157" s="275" t="s">
        <v>140</v>
      </c>
      <c r="U157" s="297"/>
      <c r="V157" s="294"/>
      <c r="W157" s="275" t="s">
        <v>140</v>
      </c>
      <c r="X157" s="295"/>
      <c r="Y157" s="296"/>
      <c r="Z157" s="275" t="s">
        <v>140</v>
      </c>
      <c r="AA157" s="297"/>
      <c r="AB157" s="294"/>
      <c r="AC157" s="275" t="s">
        <v>140</v>
      </c>
      <c r="AD157" s="295"/>
      <c r="AE157" s="296"/>
      <c r="AF157" s="275" t="s">
        <v>140</v>
      </c>
      <c r="AG157" s="275"/>
      <c r="AH157" s="393"/>
      <c r="AI157" s="273" t="s">
        <v>140</v>
      </c>
      <c r="AJ157" s="385"/>
      <c r="AK157" s="386"/>
      <c r="AL157" s="273" t="s">
        <v>140</v>
      </c>
      <c r="AM157" s="273"/>
      <c r="AN157" s="287" t="str">
        <f t="shared" si="69"/>
        <v/>
      </c>
      <c r="AO157" s="288" t="str">
        <f t="shared" si="70"/>
        <v/>
      </c>
      <c r="AP157" s="265">
        <f t="shared" si="60"/>
        <v>0</v>
      </c>
      <c r="AQ157" s="266">
        <f t="shared" si="61"/>
        <v>0</v>
      </c>
    </row>
    <row r="158" spans="1:43" ht="15" x14ac:dyDescent="0.2">
      <c r="A158" s="921"/>
      <c r="B158" s="401" t="str">
        <f t="shared" si="71"/>
        <v/>
      </c>
      <c r="C158" s="923"/>
      <c r="D158" s="379"/>
      <c r="E158" s="380" t="s">
        <v>140</v>
      </c>
      <c r="F158" s="381"/>
      <c r="G158" s="382"/>
      <c r="H158" s="380" t="s">
        <v>140</v>
      </c>
      <c r="I158" s="383"/>
      <c r="J158" s="294"/>
      <c r="K158" s="275" t="s">
        <v>140</v>
      </c>
      <c r="L158" s="295"/>
      <c r="M158" s="296"/>
      <c r="N158" s="275" t="s">
        <v>140</v>
      </c>
      <c r="O158" s="297"/>
      <c r="P158" s="294"/>
      <c r="Q158" s="275" t="s">
        <v>140</v>
      </c>
      <c r="R158" s="295"/>
      <c r="S158" s="296"/>
      <c r="T158" s="275" t="s">
        <v>140</v>
      </c>
      <c r="U158" s="297"/>
      <c r="V158" s="294"/>
      <c r="W158" s="275" t="s">
        <v>140</v>
      </c>
      <c r="X158" s="295"/>
      <c r="Y158" s="296"/>
      <c r="Z158" s="275" t="s">
        <v>140</v>
      </c>
      <c r="AA158" s="297"/>
      <c r="AB158" s="294"/>
      <c r="AC158" s="275" t="s">
        <v>140</v>
      </c>
      <c r="AD158" s="295"/>
      <c r="AE158" s="296"/>
      <c r="AF158" s="275" t="s">
        <v>140</v>
      </c>
      <c r="AG158" s="275"/>
      <c r="AH158" s="393"/>
      <c r="AI158" s="273" t="s">
        <v>140</v>
      </c>
      <c r="AJ158" s="385"/>
      <c r="AK158" s="386"/>
      <c r="AL158" s="273" t="s">
        <v>140</v>
      </c>
      <c r="AM158" s="273"/>
      <c r="AN158" s="287" t="str">
        <f t="shared" si="69"/>
        <v/>
      </c>
      <c r="AO158" s="288" t="str">
        <f t="shared" si="70"/>
        <v/>
      </c>
      <c r="AP158" s="265">
        <f t="shared" si="60"/>
        <v>0</v>
      </c>
      <c r="AQ158" s="266">
        <f t="shared" si="61"/>
        <v>0</v>
      </c>
    </row>
    <row r="159" spans="1:43" ht="15" x14ac:dyDescent="0.2">
      <c r="A159" s="921"/>
      <c r="B159" s="401" t="str">
        <f t="shared" si="71"/>
        <v/>
      </c>
      <c r="C159" s="923"/>
      <c r="D159" s="379"/>
      <c r="E159" s="380" t="s">
        <v>140</v>
      </c>
      <c r="F159" s="381"/>
      <c r="G159" s="382"/>
      <c r="H159" s="380" t="s">
        <v>140</v>
      </c>
      <c r="I159" s="383"/>
      <c r="J159" s="294"/>
      <c r="K159" s="275" t="s">
        <v>140</v>
      </c>
      <c r="L159" s="295"/>
      <c r="M159" s="296"/>
      <c r="N159" s="275" t="s">
        <v>140</v>
      </c>
      <c r="O159" s="297"/>
      <c r="P159" s="294"/>
      <c r="Q159" s="275" t="s">
        <v>140</v>
      </c>
      <c r="R159" s="295"/>
      <c r="S159" s="296"/>
      <c r="T159" s="275" t="s">
        <v>140</v>
      </c>
      <c r="U159" s="297"/>
      <c r="V159" s="294"/>
      <c r="W159" s="275" t="s">
        <v>140</v>
      </c>
      <c r="X159" s="295"/>
      <c r="Y159" s="296"/>
      <c r="Z159" s="275" t="s">
        <v>140</v>
      </c>
      <c r="AA159" s="297"/>
      <c r="AB159" s="294"/>
      <c r="AC159" s="275" t="s">
        <v>140</v>
      </c>
      <c r="AD159" s="295"/>
      <c r="AE159" s="296"/>
      <c r="AF159" s="275" t="s">
        <v>140</v>
      </c>
      <c r="AG159" s="275"/>
      <c r="AH159" s="393"/>
      <c r="AI159" s="273" t="s">
        <v>140</v>
      </c>
      <c r="AJ159" s="385"/>
      <c r="AK159" s="386"/>
      <c r="AL159" s="273" t="s">
        <v>140</v>
      </c>
      <c r="AM159" s="273"/>
      <c r="AN159" s="287" t="str">
        <f t="shared" si="69"/>
        <v/>
      </c>
      <c r="AO159" s="288" t="str">
        <f t="shared" si="70"/>
        <v/>
      </c>
      <c r="AP159" s="265">
        <f t="shared" si="60"/>
        <v>0</v>
      </c>
      <c r="AQ159" s="266">
        <f t="shared" si="61"/>
        <v>0</v>
      </c>
    </row>
    <row r="160" spans="1:43" ht="15.75" thickBot="1" x14ac:dyDescent="0.25">
      <c r="A160" s="924"/>
      <c r="B160" s="704" t="str">
        <f>IF(A160&lt;&gt;"","-","")</f>
        <v/>
      </c>
      <c r="C160" s="925"/>
      <c r="D160" s="307"/>
      <c r="E160" s="308" t="s">
        <v>140</v>
      </c>
      <c r="F160" s="309"/>
      <c r="G160" s="310"/>
      <c r="H160" s="308" t="s">
        <v>140</v>
      </c>
      <c r="I160" s="311"/>
      <c r="J160" s="312"/>
      <c r="K160" s="315" t="s">
        <v>140</v>
      </c>
      <c r="L160" s="313"/>
      <c r="M160" s="314"/>
      <c r="N160" s="315" t="s">
        <v>140</v>
      </c>
      <c r="O160" s="316"/>
      <c r="P160" s="312"/>
      <c r="Q160" s="315" t="s">
        <v>140</v>
      </c>
      <c r="R160" s="313"/>
      <c r="S160" s="314"/>
      <c r="T160" s="315" t="s">
        <v>140</v>
      </c>
      <c r="U160" s="316"/>
      <c r="V160" s="312"/>
      <c r="W160" s="315" t="s">
        <v>140</v>
      </c>
      <c r="X160" s="313"/>
      <c r="Y160" s="314"/>
      <c r="Z160" s="315" t="s">
        <v>140</v>
      </c>
      <c r="AA160" s="316"/>
      <c r="AB160" s="312"/>
      <c r="AC160" s="315" t="s">
        <v>140</v>
      </c>
      <c r="AD160" s="313"/>
      <c r="AE160" s="314"/>
      <c r="AF160" s="315" t="s">
        <v>140</v>
      </c>
      <c r="AG160" s="315"/>
      <c r="AH160" s="394"/>
      <c r="AI160" s="395" t="s">
        <v>140</v>
      </c>
      <c r="AJ160" s="396"/>
      <c r="AK160" s="397"/>
      <c r="AL160" s="395" t="s">
        <v>140</v>
      </c>
      <c r="AM160" s="395"/>
      <c r="AN160" s="317" t="str">
        <f t="shared" si="69"/>
        <v/>
      </c>
      <c r="AO160" s="318" t="str">
        <f t="shared" si="70"/>
        <v/>
      </c>
      <c r="AP160" s="265">
        <f t="shared" si="60"/>
        <v>0</v>
      </c>
      <c r="AQ160" s="266">
        <f t="shared" si="61"/>
        <v>0</v>
      </c>
    </row>
    <row r="161" spans="1:43" ht="19.5" hidden="1" thickTop="1" x14ac:dyDescent="0.3">
      <c r="A161" s="1355" t="e">
        <f>IF(Teilnehmer!$K$5="A5",Teilnehmer!$A$5,IF(Teilnehmer!$K$6="A5",Teilnehmer!$A$6,IF(Teilnehmer!$K$7="A5",Teilnehmer!$A$7,IF(Teilnehmer!#REF!="A5",Teilnehmer!#REF!,IF(Teilnehmer!$K$8="A5",Teilnehmer!$A$8,IF(Teilnehmer!$K$9="A5",Teilnehmer!$A$9,IF(Teilnehmer!#REF!="A5",Teilnehmer!#REF!,IF(Teilnehmer!$K$10="A5",Teilnehmer!$A$10,IF(Teilnehmer!#REF!="A5",Teilnehmer!#REF!,IF(Teilnehmer!$K$11="A5",Teilnehmer!$A$11,IF(Teilnehmer!$K$12="A5",Teilnehmer!$A$12,IF(Teilnehmer!$K$13="A5",Teilnehmer!#REF!,IF(Teilnehmer!#REF!="A5",Teilnehmer!#REF!,IF(Teilnehmer!$K$14="A5",Teilnehmer!$A$14,""))))))))))))))</f>
        <v>#REF!</v>
      </c>
      <c r="B161" s="1356"/>
      <c r="C161" s="1356"/>
      <c r="D161" s="1356"/>
      <c r="E161" s="1356"/>
      <c r="F161" s="1356"/>
      <c r="G161" s="1356"/>
      <c r="H161" s="1356"/>
      <c r="I161" s="1356"/>
      <c r="J161" s="1356"/>
      <c r="K161" s="1356"/>
      <c r="L161" s="1356"/>
      <c r="M161" s="1356"/>
      <c r="N161" s="1356"/>
      <c r="O161" s="1356"/>
      <c r="P161" s="1356"/>
      <c r="Q161" s="1356"/>
      <c r="R161" s="1356"/>
      <c r="S161" s="1356"/>
      <c r="T161" s="1356"/>
      <c r="U161" s="1356"/>
      <c r="V161" s="1356"/>
      <c r="W161" s="1356"/>
      <c r="X161" s="1356"/>
      <c r="Y161" s="1356"/>
      <c r="Z161" s="1356"/>
      <c r="AA161" s="1356"/>
      <c r="AB161" s="1356"/>
      <c r="AC161" s="1356"/>
      <c r="AD161" s="1356"/>
      <c r="AE161" s="1356"/>
      <c r="AF161" s="1356"/>
      <c r="AG161" s="1356"/>
      <c r="AH161" s="1356"/>
      <c r="AI161" s="1356"/>
      <c r="AJ161" s="1356"/>
      <c r="AK161" s="1356"/>
      <c r="AL161" s="1356"/>
      <c r="AM161" s="1356"/>
      <c r="AN161" s="1356"/>
      <c r="AO161" s="1357"/>
      <c r="AP161" s="268"/>
      <c r="AQ161" s="268"/>
    </row>
    <row r="162" spans="1:43" s="542" customFormat="1" ht="18" hidden="1" customHeight="1" x14ac:dyDescent="0.2">
      <c r="A162" s="269"/>
      <c r="D162" s="1358" t="e">
        <f>IF(A_2024!$E$22=$A$161,A_2024!$G$22,IF(A_2024!$G$22=$A$161,A_2024!$E$22,IF(A_2024!$E$23=$A$161,A_2024!$G$23,IF(A_2024!$G$23=$A$161,A_2024!$E$23,IF(A_2024!$E$24=$A$161,A_2024!$G$24,IF(A_2024!$G$24=$A$161,A_2024!$E$24,""))))))</f>
        <v>#REF!</v>
      </c>
      <c r="E162" s="1359"/>
      <c r="F162" s="1359"/>
      <c r="G162" s="1359"/>
      <c r="H162" s="1359"/>
      <c r="I162" s="1360"/>
      <c r="J162" s="1361" t="e">
        <f>IF(A_2024!$E$26=$A$161,A_2024!$G$26,IF(A_2024!$G$26=$A$161,A_2024!$E$26,IF(A_2024!$E$27=$A$161,A_2024!$G$27,IF(A_2024!$G$27=$A$161,A_2024!$E$27,IF(A_2024!$E$28=$A$161,A_2024!$G$28,IF(A_2024!$G$28=$A$161,A_2024!$E$28,""))))))</f>
        <v>#REF!</v>
      </c>
      <c r="K162" s="1362"/>
      <c r="L162" s="1362"/>
      <c r="M162" s="1362"/>
      <c r="N162" s="1362"/>
      <c r="O162" s="1363"/>
      <c r="P162" s="1361" t="e">
        <f>IF(A_2024!$E$30=$A$161,A_2024!$G$30,IF(A_2024!$G$30=$A$161,A_2024!$E$30,IF(A_2024!$E$31=$A$161,A_2024!$G$31,IF(A_2024!$G$31=$A$161,A_2024!$E$31,IF(A_2024!$E$32=$A$161,A_2024!$G$32,IF(A_2024!$G$32=$A$161,A_2024!$E$32,""))))))</f>
        <v>#REF!</v>
      </c>
      <c r="Q162" s="1362"/>
      <c r="R162" s="1362"/>
      <c r="S162" s="1362"/>
      <c r="T162" s="1362"/>
      <c r="U162" s="1363"/>
      <c r="V162" s="1361" t="e">
        <f>IF(A_2024!#REF!=$A$161,A_2024!#REF!,IF(A_2024!#REF!=$A$161,A_2024!#REF!,IF(A_2024!#REF!=$A$161,A_2024!#REF!,IF(A_2024!#REF!=$A$161,A_2024!#REF!,IF(A_2024!#REF!=$A$161,A_2024!#REF!,IF(A_2024!#REF!=$A$161,A_2024!#REF!,""))))))</f>
        <v>#REF!</v>
      </c>
      <c r="W162" s="1362"/>
      <c r="X162" s="1362"/>
      <c r="Y162" s="1362"/>
      <c r="Z162" s="1362"/>
      <c r="AA162" s="1363"/>
      <c r="AB162" s="1361" t="e">
        <f>IF(A_2024!#REF!=$A$161,A_2024!#REF!,IF(A_2024!#REF!=$A$161,A_2024!#REF!,IF(A_2024!#REF!=$A$161,A_2024!#REF!,IF(A_2024!#REF!=$A$161,A_2024!#REF!,IF(A_2024!#REF!=$A$161,A_2024!#REF!,IF(A_2024!#REF!=$A$161,A_2024!#REF!,""))))))</f>
        <v>#REF!</v>
      </c>
      <c r="AC162" s="1362"/>
      <c r="AD162" s="1362"/>
      <c r="AE162" s="1362"/>
      <c r="AF162" s="1362"/>
      <c r="AG162" s="1362"/>
      <c r="AH162" s="1361"/>
      <c r="AI162" s="1362"/>
      <c r="AJ162" s="1362"/>
      <c r="AK162" s="1362"/>
      <c r="AL162" s="1362"/>
      <c r="AM162" s="1363"/>
      <c r="AN162" s="1371"/>
      <c r="AO162" s="1372"/>
      <c r="AP162" s="549"/>
      <c r="AQ162" s="549"/>
    </row>
    <row r="163" spans="1:43" ht="18.75" hidden="1" x14ac:dyDescent="0.3">
      <c r="A163" s="270"/>
      <c r="B163" s="271"/>
      <c r="C163" s="272"/>
      <c r="D163" s="325"/>
      <c r="E163" s="320" t="s">
        <v>140</v>
      </c>
      <c r="F163" s="326"/>
      <c r="G163" s="327"/>
      <c r="H163" s="320" t="s">
        <v>140</v>
      </c>
      <c r="I163" s="328"/>
      <c r="J163" s="325"/>
      <c r="K163" s="449" t="s">
        <v>140</v>
      </c>
      <c r="L163" s="326"/>
      <c r="M163" s="450"/>
      <c r="N163" s="486" t="s">
        <v>140</v>
      </c>
      <c r="O163" s="451"/>
      <c r="P163" s="325"/>
      <c r="Q163" s="449" t="s">
        <v>140</v>
      </c>
      <c r="R163" s="326"/>
      <c r="S163" s="450"/>
      <c r="T163" s="449" t="s">
        <v>140</v>
      </c>
      <c r="U163" s="451"/>
      <c r="V163" s="325"/>
      <c r="W163" s="485" t="s">
        <v>140</v>
      </c>
      <c r="X163" s="326"/>
      <c r="Y163" s="450"/>
      <c r="Z163" s="486" t="s">
        <v>140</v>
      </c>
      <c r="AA163" s="451"/>
      <c r="AB163" s="325"/>
      <c r="AC163" s="320" t="s">
        <v>140</v>
      </c>
      <c r="AD163" s="326"/>
      <c r="AE163" s="450"/>
      <c r="AF163" s="486" t="s">
        <v>140</v>
      </c>
      <c r="AG163" s="487"/>
      <c r="AH163" s="389"/>
      <c r="AI163" s="320" t="s">
        <v>140</v>
      </c>
      <c r="AJ163" s="334"/>
      <c r="AK163" s="335"/>
      <c r="AL163" s="320" t="s">
        <v>140</v>
      </c>
      <c r="AM163" s="333"/>
      <c r="AN163" s="1371"/>
      <c r="AO163" s="1372"/>
    </row>
    <row r="164" spans="1:43" ht="15.75" hidden="1" thickBot="1" x14ac:dyDescent="0.3">
      <c r="A164" s="1364" t="s">
        <v>446</v>
      </c>
      <c r="B164" s="1365"/>
      <c r="C164" s="1365"/>
      <c r="D164" s="1373" t="s">
        <v>447</v>
      </c>
      <c r="E164" s="1369"/>
      <c r="F164" s="1369"/>
      <c r="G164" s="1374" t="s">
        <v>448</v>
      </c>
      <c r="H164" s="1374"/>
      <c r="I164" s="1375"/>
      <c r="J164" s="1376" t="s">
        <v>447</v>
      </c>
      <c r="K164" s="1351"/>
      <c r="L164" s="1351"/>
      <c r="M164" s="1350" t="s">
        <v>448</v>
      </c>
      <c r="N164" s="1350"/>
      <c r="O164" s="1377"/>
      <c r="P164" s="1376" t="s">
        <v>447</v>
      </c>
      <c r="Q164" s="1351"/>
      <c r="R164" s="1351"/>
      <c r="S164" s="1350" t="s">
        <v>448</v>
      </c>
      <c r="T164" s="1350"/>
      <c r="U164" s="1377"/>
      <c r="V164" s="1376" t="s">
        <v>447</v>
      </c>
      <c r="W164" s="1351"/>
      <c r="X164" s="1351"/>
      <c r="Y164" s="1350" t="s">
        <v>448</v>
      </c>
      <c r="Z164" s="1350"/>
      <c r="AA164" s="1377"/>
      <c r="AB164" s="1376" t="s">
        <v>447</v>
      </c>
      <c r="AC164" s="1351"/>
      <c r="AD164" s="1351"/>
      <c r="AE164" s="1350" t="s">
        <v>448</v>
      </c>
      <c r="AF164" s="1350"/>
      <c r="AG164" s="1378"/>
      <c r="AH164" s="1354" t="s">
        <v>447</v>
      </c>
      <c r="AI164" s="1347"/>
      <c r="AJ164" s="1347"/>
      <c r="AK164" s="1347" t="s">
        <v>448</v>
      </c>
      <c r="AL164" s="1347"/>
      <c r="AM164" s="1348"/>
      <c r="AN164" s="279" t="s">
        <v>449</v>
      </c>
      <c r="AO164" s="280" t="s">
        <v>450</v>
      </c>
      <c r="AP164" s="281"/>
      <c r="AQ164" s="281"/>
    </row>
    <row r="165" spans="1:43" hidden="1" x14ac:dyDescent="0.2">
      <c r="A165" s="269" t="s">
        <v>19</v>
      </c>
      <c r="B165" s="546"/>
      <c r="C165" s="542" t="s">
        <v>452</v>
      </c>
      <c r="D165" s="511"/>
      <c r="E165" s="512" t="s">
        <v>140</v>
      </c>
      <c r="F165" s="284"/>
      <c r="G165" s="300"/>
      <c r="H165" s="301" t="s">
        <v>140</v>
      </c>
      <c r="I165" s="302"/>
      <c r="J165" s="289"/>
      <c r="K165" s="301" t="s">
        <v>140</v>
      </c>
      <c r="L165" s="373"/>
      <c r="M165" s="292"/>
      <c r="N165" s="290" t="s">
        <v>140</v>
      </c>
      <c r="O165" s="293"/>
      <c r="P165" s="289"/>
      <c r="Q165" s="301" t="s">
        <v>140</v>
      </c>
      <c r="R165" s="373"/>
      <c r="S165" s="374"/>
      <c r="T165" s="301" t="s">
        <v>140</v>
      </c>
      <c r="U165" s="291"/>
      <c r="V165" s="289"/>
      <c r="W165" s="301" t="s">
        <v>140</v>
      </c>
      <c r="X165" s="291"/>
      <c r="Y165" s="292"/>
      <c r="Z165" s="290" t="s">
        <v>140</v>
      </c>
      <c r="AA165" s="293"/>
      <c r="AB165" s="289"/>
      <c r="AC165" s="301" t="s">
        <v>140</v>
      </c>
      <c r="AD165" s="291"/>
      <c r="AE165" s="292"/>
      <c r="AF165" s="290" t="s">
        <v>140</v>
      </c>
      <c r="AG165" s="290"/>
      <c r="AH165" s="390"/>
      <c r="AI165" s="341" t="s">
        <v>140</v>
      </c>
      <c r="AJ165" s="342"/>
      <c r="AK165" s="343"/>
      <c r="AL165" s="340" t="s">
        <v>140</v>
      </c>
      <c r="AM165" s="340"/>
      <c r="AN165" s="287" t="str">
        <f>IF(AP165&gt;0,AP165,IF(AQ165&gt;0,AP165,""))</f>
        <v/>
      </c>
      <c r="AO165" s="288" t="str">
        <f>IF(AP165&gt;0,AQ165,IF(AQ165&gt;0,AQ165,""))</f>
        <v/>
      </c>
      <c r="AP165" s="265">
        <f t="shared" ref="AP165:AP200" si="72">SUM(D165,G165,J165,M165,P165,S165,V165,Y165,AB165,AE165,AH165,AK165)</f>
        <v>0</v>
      </c>
      <c r="AQ165" s="266">
        <f t="shared" ref="AQ165:AQ200" si="73">SUM(F165,I165,L165,O165,R165,U165,X165,AA165,AD165,AG165,AJ165,AM165)</f>
        <v>0</v>
      </c>
    </row>
    <row r="166" spans="1:43" hidden="1" x14ac:dyDescent="0.2">
      <c r="A166" s="269" t="s">
        <v>31</v>
      </c>
      <c r="B166" s="542"/>
      <c r="C166" s="542" t="s">
        <v>32</v>
      </c>
      <c r="D166" s="289"/>
      <c r="E166" s="290" t="s">
        <v>140</v>
      </c>
      <c r="F166" s="291"/>
      <c r="G166" s="300"/>
      <c r="H166" s="301" t="s">
        <v>140</v>
      </c>
      <c r="I166" s="302"/>
      <c r="J166" s="289"/>
      <c r="K166" s="301" t="s">
        <v>140</v>
      </c>
      <c r="L166" s="291"/>
      <c r="M166" s="292"/>
      <c r="N166" s="290" t="s">
        <v>140</v>
      </c>
      <c r="O166" s="293"/>
      <c r="P166" s="289"/>
      <c r="Q166" s="301" t="s">
        <v>140</v>
      </c>
      <c r="R166" s="291"/>
      <c r="S166" s="292"/>
      <c r="T166" s="301" t="s">
        <v>140</v>
      </c>
      <c r="U166" s="291"/>
      <c r="V166" s="289"/>
      <c r="W166" s="301" t="s">
        <v>140</v>
      </c>
      <c r="X166" s="291"/>
      <c r="Y166" s="292"/>
      <c r="Z166" s="290" t="s">
        <v>140</v>
      </c>
      <c r="AA166" s="293"/>
      <c r="AB166" s="289"/>
      <c r="AC166" s="301" t="s">
        <v>140</v>
      </c>
      <c r="AD166" s="291"/>
      <c r="AE166" s="292"/>
      <c r="AF166" s="290" t="s">
        <v>140</v>
      </c>
      <c r="AG166" s="290"/>
      <c r="AH166" s="390"/>
      <c r="AI166" s="341" t="s">
        <v>140</v>
      </c>
      <c r="AJ166" s="342"/>
      <c r="AK166" s="343"/>
      <c r="AL166" s="340" t="s">
        <v>140</v>
      </c>
      <c r="AM166" s="340"/>
      <c r="AN166" s="287" t="str">
        <f>IF(AP166&gt;0,AP166,IF(AQ166&gt;0,AP166,""))</f>
        <v/>
      </c>
      <c r="AO166" s="288" t="str">
        <f>IF(AP166&gt;0,AQ166,IF(AQ166&gt;0,AQ166,""))</f>
        <v/>
      </c>
      <c r="AP166" s="265">
        <f t="shared" si="72"/>
        <v>0</v>
      </c>
      <c r="AQ166" s="266">
        <f t="shared" si="73"/>
        <v>0</v>
      </c>
    </row>
    <row r="167" spans="1:43" hidden="1" x14ac:dyDescent="0.2">
      <c r="A167" s="269" t="s">
        <v>54</v>
      </c>
      <c r="B167" s="542"/>
      <c r="C167" s="542" t="s">
        <v>57</v>
      </c>
      <c r="D167" s="289"/>
      <c r="E167" s="290" t="s">
        <v>140</v>
      </c>
      <c r="F167" s="291"/>
      <c r="G167" s="300"/>
      <c r="H167" s="301" t="s">
        <v>140</v>
      </c>
      <c r="I167" s="302"/>
      <c r="J167" s="289"/>
      <c r="K167" s="301" t="s">
        <v>140</v>
      </c>
      <c r="L167" s="291"/>
      <c r="M167" s="292"/>
      <c r="N167" s="290" t="s">
        <v>140</v>
      </c>
      <c r="O167" s="293"/>
      <c r="P167" s="289"/>
      <c r="Q167" s="301" t="s">
        <v>140</v>
      </c>
      <c r="R167" s="291"/>
      <c r="S167" s="292"/>
      <c r="T167" s="301" t="s">
        <v>140</v>
      </c>
      <c r="U167" s="291"/>
      <c r="V167" s="289"/>
      <c r="W167" s="301" t="s">
        <v>140</v>
      </c>
      <c r="X167" s="291"/>
      <c r="Y167" s="292"/>
      <c r="Z167" s="290" t="s">
        <v>140</v>
      </c>
      <c r="AA167" s="293"/>
      <c r="AB167" s="289"/>
      <c r="AC167" s="301" t="s">
        <v>140</v>
      </c>
      <c r="AD167" s="291"/>
      <c r="AE167" s="292"/>
      <c r="AF167" s="290" t="s">
        <v>140</v>
      </c>
      <c r="AG167" s="290"/>
      <c r="AH167" s="390"/>
      <c r="AI167" s="341" t="s">
        <v>140</v>
      </c>
      <c r="AJ167" s="342"/>
      <c r="AK167" s="343"/>
      <c r="AL167" s="340" t="s">
        <v>140</v>
      </c>
      <c r="AM167" s="340"/>
      <c r="AN167" s="287" t="str">
        <f>IF(AP167&gt;0,AP167,IF(AQ167&gt;0,AP167,""))</f>
        <v/>
      </c>
      <c r="AO167" s="288" t="str">
        <f>IF(AP167&gt;0,AQ167,IF(AQ167&gt;0,AQ167,""))</f>
        <v/>
      </c>
      <c r="AP167" s="265">
        <f t="shared" si="72"/>
        <v>0</v>
      </c>
      <c r="AQ167" s="266">
        <f t="shared" si="73"/>
        <v>0</v>
      </c>
    </row>
    <row r="168" spans="1:43" hidden="1" x14ac:dyDescent="0.2">
      <c r="A168" s="344" t="s">
        <v>321</v>
      </c>
      <c r="B168" s="345"/>
      <c r="C168" s="345" t="s">
        <v>320</v>
      </c>
      <c r="D168" s="289"/>
      <c r="E168" s="290" t="s">
        <v>140</v>
      </c>
      <c r="F168" s="291"/>
      <c r="G168" s="300"/>
      <c r="H168" s="301" t="s">
        <v>140</v>
      </c>
      <c r="I168" s="302"/>
      <c r="J168" s="289"/>
      <c r="K168" s="301" t="s">
        <v>140</v>
      </c>
      <c r="L168" s="291"/>
      <c r="M168" s="292"/>
      <c r="N168" s="290" t="s">
        <v>140</v>
      </c>
      <c r="O168" s="293"/>
      <c r="P168" s="289"/>
      <c r="Q168" s="301" t="s">
        <v>140</v>
      </c>
      <c r="R168" s="291"/>
      <c r="S168" s="292"/>
      <c r="T168" s="290" t="s">
        <v>140</v>
      </c>
      <c r="U168" s="293"/>
      <c r="V168" s="289"/>
      <c r="W168" s="301" t="s">
        <v>140</v>
      </c>
      <c r="X168" s="291"/>
      <c r="Y168" s="292"/>
      <c r="Z168" s="290" t="s">
        <v>140</v>
      </c>
      <c r="AA168" s="293"/>
      <c r="AB168" s="289"/>
      <c r="AC168" s="301" t="s">
        <v>140</v>
      </c>
      <c r="AD168" s="291"/>
      <c r="AE168" s="292"/>
      <c r="AF168" s="290" t="s">
        <v>140</v>
      </c>
      <c r="AG168" s="290"/>
      <c r="AH168" s="390"/>
      <c r="AI168" s="341" t="s">
        <v>140</v>
      </c>
      <c r="AJ168" s="342"/>
      <c r="AK168" s="343"/>
      <c r="AL168" s="340" t="s">
        <v>140</v>
      </c>
      <c r="AM168" s="340"/>
      <c r="AN168" s="287" t="str">
        <f>IF(AP168&gt;0,AP168,IF(AQ168&gt;0,AP168,""))</f>
        <v/>
      </c>
      <c r="AO168" s="288" t="str">
        <f>IF(AP168&gt;0,AQ168,IF(AQ168&gt;0,AQ168,""))</f>
        <v/>
      </c>
      <c r="AP168" s="265">
        <f t="shared" si="72"/>
        <v>0</v>
      </c>
      <c r="AQ168" s="266">
        <f t="shared" si="73"/>
        <v>0</v>
      </c>
    </row>
    <row r="169" spans="1:43" hidden="1" x14ac:dyDescent="0.2">
      <c r="A169" s="269" t="s">
        <v>313</v>
      </c>
      <c r="B169" s="546"/>
      <c r="C169" s="542" t="s">
        <v>312</v>
      </c>
      <c r="D169" s="289"/>
      <c r="E169" s="290" t="s">
        <v>140</v>
      </c>
      <c r="F169" s="291"/>
      <c r="G169" s="300"/>
      <c r="H169" s="301" t="s">
        <v>140</v>
      </c>
      <c r="I169" s="302"/>
      <c r="J169" s="289"/>
      <c r="K169" s="301" t="s">
        <v>140</v>
      </c>
      <c r="L169" s="291"/>
      <c r="M169" s="292"/>
      <c r="N169" s="290" t="s">
        <v>140</v>
      </c>
      <c r="O169" s="293"/>
      <c r="P169" s="289"/>
      <c r="Q169" s="301" t="s">
        <v>140</v>
      </c>
      <c r="R169" s="291"/>
      <c r="S169" s="292"/>
      <c r="T169" s="290" t="s">
        <v>140</v>
      </c>
      <c r="U169" s="293"/>
      <c r="V169" s="289"/>
      <c r="W169" s="301" t="s">
        <v>140</v>
      </c>
      <c r="X169" s="291"/>
      <c r="Y169" s="292"/>
      <c r="Z169" s="290" t="s">
        <v>140</v>
      </c>
      <c r="AA169" s="293"/>
      <c r="AB169" s="289"/>
      <c r="AC169" s="301" t="s">
        <v>140</v>
      </c>
      <c r="AD169" s="291"/>
      <c r="AE169" s="292"/>
      <c r="AF169" s="290" t="s">
        <v>140</v>
      </c>
      <c r="AG169" s="290"/>
      <c r="AH169" s="390"/>
      <c r="AI169" s="341" t="s">
        <v>140</v>
      </c>
      <c r="AJ169" s="342"/>
      <c r="AK169" s="343"/>
      <c r="AL169" s="340" t="s">
        <v>140</v>
      </c>
      <c r="AM169" s="340"/>
      <c r="AN169" s="287" t="str">
        <f>IF(AP169&gt;0,AP169,IF(AQ169&gt;0,AP169,""))</f>
        <v/>
      </c>
      <c r="AO169" s="288" t="str">
        <f>IF(AP169&gt;0,AQ169,IF(AQ169&gt;0,AQ169,""))</f>
        <v/>
      </c>
      <c r="AP169" s="265">
        <f t="shared" si="72"/>
        <v>0</v>
      </c>
      <c r="AQ169" s="266">
        <f t="shared" si="73"/>
        <v>0</v>
      </c>
    </row>
    <row r="170" spans="1:43" hidden="1" x14ac:dyDescent="0.2">
      <c r="A170" s="269" t="s">
        <v>14</v>
      </c>
      <c r="B170" s="542"/>
      <c r="C170" s="542" t="s">
        <v>30</v>
      </c>
      <c r="D170" s="289"/>
      <c r="E170" s="290" t="s">
        <v>140</v>
      </c>
      <c r="F170" s="291"/>
      <c r="G170" s="300"/>
      <c r="H170" s="301" t="s">
        <v>140</v>
      </c>
      <c r="I170" s="302"/>
      <c r="J170" s="289"/>
      <c r="K170" s="301" t="s">
        <v>140</v>
      </c>
      <c r="L170" s="291"/>
      <c r="M170" s="292"/>
      <c r="N170" s="290" t="s">
        <v>140</v>
      </c>
      <c r="O170" s="293"/>
      <c r="P170" s="289"/>
      <c r="Q170" s="301" t="s">
        <v>140</v>
      </c>
      <c r="R170" s="291"/>
      <c r="S170" s="292"/>
      <c r="T170" s="290" t="s">
        <v>140</v>
      </c>
      <c r="U170" s="293"/>
      <c r="V170" s="289"/>
      <c r="W170" s="301" t="s">
        <v>140</v>
      </c>
      <c r="X170" s="291"/>
      <c r="Y170" s="292"/>
      <c r="Z170" s="290" t="s">
        <v>140</v>
      </c>
      <c r="AA170" s="293"/>
      <c r="AB170" s="289"/>
      <c r="AC170" s="301" t="s">
        <v>140</v>
      </c>
      <c r="AD170" s="291"/>
      <c r="AE170" s="292"/>
      <c r="AF170" s="290" t="s">
        <v>140</v>
      </c>
      <c r="AG170" s="290"/>
      <c r="AH170" s="390"/>
      <c r="AI170" s="341" t="s">
        <v>140</v>
      </c>
      <c r="AJ170" s="342"/>
      <c r="AK170" s="343"/>
      <c r="AL170" s="340" t="s">
        <v>140</v>
      </c>
      <c r="AM170" s="340"/>
      <c r="AN170" s="287" t="str">
        <f t="shared" ref="AN170:AN180" si="74">IF(AP170&gt;0,AP170,IF(AQ170&gt;0,AP170,""))</f>
        <v/>
      </c>
      <c r="AO170" s="288" t="str">
        <f t="shared" ref="AO170:AO180" si="75">IF(AP170&gt;0,AQ170,IF(AQ170&gt;0,AQ170,""))</f>
        <v/>
      </c>
      <c r="AP170" s="265">
        <f t="shared" si="72"/>
        <v>0</v>
      </c>
      <c r="AQ170" s="266">
        <f t="shared" si="73"/>
        <v>0</v>
      </c>
    </row>
    <row r="171" spans="1:43" hidden="1" x14ac:dyDescent="0.2">
      <c r="A171" s="269" t="s">
        <v>322</v>
      </c>
      <c r="B171" s="345"/>
      <c r="C171" s="546" t="s">
        <v>323</v>
      </c>
      <c r="D171" s="289"/>
      <c r="E171" s="290" t="s">
        <v>140</v>
      </c>
      <c r="F171" s="291"/>
      <c r="G171" s="300"/>
      <c r="H171" s="301" t="s">
        <v>140</v>
      </c>
      <c r="I171" s="302"/>
      <c r="J171" s="289"/>
      <c r="K171" s="301" t="s">
        <v>140</v>
      </c>
      <c r="L171" s="291"/>
      <c r="M171" s="292"/>
      <c r="N171" s="290" t="s">
        <v>140</v>
      </c>
      <c r="O171" s="293"/>
      <c r="P171" s="289"/>
      <c r="Q171" s="301" t="s">
        <v>140</v>
      </c>
      <c r="R171" s="291"/>
      <c r="S171" s="292"/>
      <c r="T171" s="290" t="s">
        <v>140</v>
      </c>
      <c r="U171" s="293"/>
      <c r="V171" s="289"/>
      <c r="W171" s="301" t="s">
        <v>140</v>
      </c>
      <c r="X171" s="291"/>
      <c r="Y171" s="292"/>
      <c r="Z171" s="290" t="s">
        <v>140</v>
      </c>
      <c r="AA171" s="293"/>
      <c r="AB171" s="289"/>
      <c r="AC171" s="301" t="s">
        <v>140</v>
      </c>
      <c r="AD171" s="291"/>
      <c r="AE171" s="292"/>
      <c r="AF171" s="290" t="s">
        <v>140</v>
      </c>
      <c r="AG171" s="290"/>
      <c r="AH171" s="390"/>
      <c r="AI171" s="341" t="s">
        <v>140</v>
      </c>
      <c r="AJ171" s="342"/>
      <c r="AK171" s="343"/>
      <c r="AL171" s="340" t="s">
        <v>140</v>
      </c>
      <c r="AM171" s="340"/>
      <c r="AN171" s="287" t="str">
        <f t="shared" si="74"/>
        <v/>
      </c>
      <c r="AO171" s="288" t="str">
        <f t="shared" si="75"/>
        <v/>
      </c>
      <c r="AP171" s="265">
        <f t="shared" si="72"/>
        <v>0</v>
      </c>
      <c r="AQ171" s="266">
        <f t="shared" si="73"/>
        <v>0</v>
      </c>
    </row>
    <row r="172" spans="1:43" hidden="1" x14ac:dyDescent="0.2">
      <c r="A172" s="269"/>
      <c r="D172" s="289"/>
      <c r="E172" s="290" t="s">
        <v>140</v>
      </c>
      <c r="F172" s="291"/>
      <c r="G172" s="300"/>
      <c r="H172" s="301" t="s">
        <v>140</v>
      </c>
      <c r="I172" s="302"/>
      <c r="J172" s="289"/>
      <c r="K172" s="301" t="s">
        <v>140</v>
      </c>
      <c r="L172" s="291"/>
      <c r="M172" s="292"/>
      <c r="N172" s="290" t="s">
        <v>140</v>
      </c>
      <c r="O172" s="293"/>
      <c r="P172" s="289"/>
      <c r="Q172" s="301" t="s">
        <v>140</v>
      </c>
      <c r="R172" s="291"/>
      <c r="S172" s="292"/>
      <c r="T172" s="290" t="s">
        <v>140</v>
      </c>
      <c r="U172" s="293"/>
      <c r="V172" s="289"/>
      <c r="W172" s="301" t="s">
        <v>140</v>
      </c>
      <c r="X172" s="291"/>
      <c r="Y172" s="292"/>
      <c r="Z172" s="290" t="s">
        <v>140</v>
      </c>
      <c r="AA172" s="293"/>
      <c r="AB172" s="289"/>
      <c r="AC172" s="301" t="s">
        <v>140</v>
      </c>
      <c r="AD172" s="291"/>
      <c r="AE172" s="292"/>
      <c r="AF172" s="290" t="s">
        <v>140</v>
      </c>
      <c r="AG172" s="290"/>
      <c r="AH172" s="390"/>
      <c r="AI172" s="341" t="s">
        <v>140</v>
      </c>
      <c r="AJ172" s="342"/>
      <c r="AK172" s="343"/>
      <c r="AL172" s="340" t="s">
        <v>140</v>
      </c>
      <c r="AM172" s="340"/>
      <c r="AN172" s="287" t="str">
        <f t="shared" si="74"/>
        <v/>
      </c>
      <c r="AO172" s="288" t="str">
        <f t="shared" si="75"/>
        <v/>
      </c>
      <c r="AP172" s="265">
        <f t="shared" si="72"/>
        <v>0</v>
      </c>
      <c r="AQ172" s="266">
        <f t="shared" si="73"/>
        <v>0</v>
      </c>
    </row>
    <row r="173" spans="1:43" hidden="1" x14ac:dyDescent="0.2">
      <c r="A173" s="269"/>
      <c r="D173" s="289"/>
      <c r="E173" s="290" t="s">
        <v>140</v>
      </c>
      <c r="F173" s="291"/>
      <c r="G173" s="300"/>
      <c r="H173" s="301" t="s">
        <v>140</v>
      </c>
      <c r="I173" s="302"/>
      <c r="J173" s="289"/>
      <c r="K173" s="301" t="s">
        <v>140</v>
      </c>
      <c r="L173" s="291"/>
      <c r="M173" s="292"/>
      <c r="N173" s="290" t="s">
        <v>140</v>
      </c>
      <c r="O173" s="293"/>
      <c r="P173" s="289"/>
      <c r="Q173" s="301" t="s">
        <v>140</v>
      </c>
      <c r="R173" s="291"/>
      <c r="S173" s="292"/>
      <c r="T173" s="290" t="s">
        <v>140</v>
      </c>
      <c r="U173" s="293"/>
      <c r="V173" s="289"/>
      <c r="W173" s="301" t="s">
        <v>140</v>
      </c>
      <c r="X173" s="291"/>
      <c r="Y173" s="292"/>
      <c r="Z173" s="290" t="s">
        <v>140</v>
      </c>
      <c r="AA173" s="293"/>
      <c r="AB173" s="289"/>
      <c r="AC173" s="301" t="s">
        <v>140</v>
      </c>
      <c r="AD173" s="291"/>
      <c r="AE173" s="292"/>
      <c r="AF173" s="290" t="s">
        <v>140</v>
      </c>
      <c r="AG173" s="290"/>
      <c r="AH173" s="390"/>
      <c r="AI173" s="341" t="s">
        <v>140</v>
      </c>
      <c r="AJ173" s="342"/>
      <c r="AK173" s="343"/>
      <c r="AL173" s="340" t="s">
        <v>140</v>
      </c>
      <c r="AM173" s="340"/>
      <c r="AN173" s="287" t="str">
        <f t="shared" si="74"/>
        <v/>
      </c>
      <c r="AO173" s="288" t="str">
        <f t="shared" si="75"/>
        <v/>
      </c>
      <c r="AP173" s="265">
        <f t="shared" si="72"/>
        <v>0</v>
      </c>
      <c r="AQ173" s="266">
        <f t="shared" si="73"/>
        <v>0</v>
      </c>
    </row>
    <row r="174" spans="1:43" hidden="1" x14ac:dyDescent="0.2">
      <c r="A174" s="269"/>
      <c r="D174" s="289"/>
      <c r="E174" s="290" t="s">
        <v>140</v>
      </c>
      <c r="F174" s="291"/>
      <c r="G174" s="300"/>
      <c r="H174" s="301" t="s">
        <v>140</v>
      </c>
      <c r="I174" s="302"/>
      <c r="J174" s="289"/>
      <c r="K174" s="301" t="s">
        <v>140</v>
      </c>
      <c r="L174" s="291"/>
      <c r="M174" s="292"/>
      <c r="N174" s="290" t="s">
        <v>140</v>
      </c>
      <c r="O174" s="293"/>
      <c r="P174" s="289"/>
      <c r="Q174" s="301" t="s">
        <v>140</v>
      </c>
      <c r="R174" s="291"/>
      <c r="S174" s="292"/>
      <c r="T174" s="290" t="s">
        <v>140</v>
      </c>
      <c r="U174" s="293"/>
      <c r="V174" s="289"/>
      <c r="W174" s="301" t="s">
        <v>140</v>
      </c>
      <c r="X174" s="291"/>
      <c r="Y174" s="292"/>
      <c r="Z174" s="290" t="s">
        <v>140</v>
      </c>
      <c r="AA174" s="293"/>
      <c r="AB174" s="289"/>
      <c r="AC174" s="301" t="s">
        <v>140</v>
      </c>
      <c r="AD174" s="291"/>
      <c r="AE174" s="292"/>
      <c r="AF174" s="290" t="s">
        <v>140</v>
      </c>
      <c r="AG174" s="290"/>
      <c r="AH174" s="390"/>
      <c r="AI174" s="341" t="s">
        <v>140</v>
      </c>
      <c r="AJ174" s="342"/>
      <c r="AK174" s="343"/>
      <c r="AL174" s="340" t="s">
        <v>140</v>
      </c>
      <c r="AM174" s="340"/>
      <c r="AN174" s="287" t="str">
        <f t="shared" si="74"/>
        <v/>
      </c>
      <c r="AO174" s="288" t="str">
        <f t="shared" si="75"/>
        <v/>
      </c>
      <c r="AP174" s="265">
        <f t="shared" si="72"/>
        <v>0</v>
      </c>
      <c r="AQ174" s="266">
        <f t="shared" si="73"/>
        <v>0</v>
      </c>
    </row>
    <row r="175" spans="1:43" hidden="1" x14ac:dyDescent="0.2">
      <c r="A175" s="269"/>
      <c r="D175" s="289"/>
      <c r="E175" s="290" t="s">
        <v>140</v>
      </c>
      <c r="F175" s="291"/>
      <c r="G175" s="300"/>
      <c r="H175" s="301" t="s">
        <v>140</v>
      </c>
      <c r="I175" s="302"/>
      <c r="J175" s="289"/>
      <c r="K175" s="301" t="s">
        <v>140</v>
      </c>
      <c r="L175" s="291"/>
      <c r="M175" s="292"/>
      <c r="N175" s="290" t="s">
        <v>140</v>
      </c>
      <c r="O175" s="293"/>
      <c r="P175" s="289"/>
      <c r="Q175" s="301" t="s">
        <v>140</v>
      </c>
      <c r="R175" s="291"/>
      <c r="S175" s="292"/>
      <c r="T175" s="290" t="s">
        <v>140</v>
      </c>
      <c r="U175" s="293"/>
      <c r="V175" s="289"/>
      <c r="W175" s="301" t="s">
        <v>140</v>
      </c>
      <c r="X175" s="291"/>
      <c r="Y175" s="292"/>
      <c r="Z175" s="290" t="s">
        <v>140</v>
      </c>
      <c r="AA175" s="293"/>
      <c r="AB175" s="289"/>
      <c r="AC175" s="301" t="s">
        <v>140</v>
      </c>
      <c r="AD175" s="291"/>
      <c r="AE175" s="292"/>
      <c r="AF175" s="290" t="s">
        <v>140</v>
      </c>
      <c r="AG175" s="290"/>
      <c r="AH175" s="390"/>
      <c r="AI175" s="341" t="s">
        <v>140</v>
      </c>
      <c r="AJ175" s="342"/>
      <c r="AK175" s="343"/>
      <c r="AL175" s="340" t="s">
        <v>140</v>
      </c>
      <c r="AM175" s="340"/>
      <c r="AN175" s="287" t="str">
        <f t="shared" si="74"/>
        <v/>
      </c>
      <c r="AO175" s="288" t="str">
        <f t="shared" si="75"/>
        <v/>
      </c>
      <c r="AP175" s="265">
        <f t="shared" si="72"/>
        <v>0</v>
      </c>
      <c r="AQ175" s="266">
        <f t="shared" si="73"/>
        <v>0</v>
      </c>
    </row>
    <row r="176" spans="1:43" hidden="1" x14ac:dyDescent="0.2">
      <c r="A176" s="269"/>
      <c r="D176" s="289"/>
      <c r="E176" s="290" t="s">
        <v>140</v>
      </c>
      <c r="F176" s="291"/>
      <c r="G176" s="300"/>
      <c r="H176" s="301" t="s">
        <v>140</v>
      </c>
      <c r="I176" s="302"/>
      <c r="J176" s="289"/>
      <c r="K176" s="301" t="s">
        <v>140</v>
      </c>
      <c r="L176" s="291"/>
      <c r="M176" s="292"/>
      <c r="N176" s="290" t="s">
        <v>140</v>
      </c>
      <c r="O176" s="293"/>
      <c r="P176" s="289"/>
      <c r="Q176" s="301" t="s">
        <v>140</v>
      </c>
      <c r="R176" s="291"/>
      <c r="S176" s="292"/>
      <c r="T176" s="290" t="s">
        <v>140</v>
      </c>
      <c r="U176" s="293"/>
      <c r="V176" s="289"/>
      <c r="W176" s="301" t="s">
        <v>140</v>
      </c>
      <c r="X176" s="291"/>
      <c r="Y176" s="292"/>
      <c r="Z176" s="290" t="s">
        <v>140</v>
      </c>
      <c r="AA176" s="293"/>
      <c r="AB176" s="289"/>
      <c r="AC176" s="301" t="s">
        <v>140</v>
      </c>
      <c r="AD176" s="291"/>
      <c r="AE176" s="292"/>
      <c r="AF176" s="290" t="s">
        <v>140</v>
      </c>
      <c r="AG176" s="290"/>
      <c r="AH176" s="390"/>
      <c r="AI176" s="341" t="s">
        <v>140</v>
      </c>
      <c r="AJ176" s="342"/>
      <c r="AK176" s="343"/>
      <c r="AL176" s="340" t="s">
        <v>140</v>
      </c>
      <c r="AM176" s="340"/>
      <c r="AN176" s="287" t="str">
        <f t="shared" si="74"/>
        <v/>
      </c>
      <c r="AO176" s="288" t="str">
        <f t="shared" si="75"/>
        <v/>
      </c>
      <c r="AP176" s="265">
        <f t="shared" si="72"/>
        <v>0</v>
      </c>
      <c r="AQ176" s="266">
        <f t="shared" si="73"/>
        <v>0</v>
      </c>
    </row>
    <row r="177" spans="1:43" hidden="1" x14ac:dyDescent="0.2">
      <c r="A177" s="269"/>
      <c r="D177" s="289"/>
      <c r="E177" s="290" t="s">
        <v>140</v>
      </c>
      <c r="F177" s="291"/>
      <c r="G177" s="300"/>
      <c r="H177" s="301" t="s">
        <v>140</v>
      </c>
      <c r="I177" s="302"/>
      <c r="J177" s="289"/>
      <c r="K177" s="301" t="s">
        <v>140</v>
      </c>
      <c r="L177" s="291"/>
      <c r="M177" s="292"/>
      <c r="N177" s="290" t="s">
        <v>140</v>
      </c>
      <c r="O177" s="293"/>
      <c r="P177" s="289"/>
      <c r="Q177" s="301" t="s">
        <v>140</v>
      </c>
      <c r="R177" s="291"/>
      <c r="S177" s="292"/>
      <c r="T177" s="290" t="s">
        <v>140</v>
      </c>
      <c r="U177" s="293"/>
      <c r="V177" s="289"/>
      <c r="W177" s="301" t="s">
        <v>140</v>
      </c>
      <c r="X177" s="291"/>
      <c r="Y177" s="292"/>
      <c r="Z177" s="290" t="s">
        <v>140</v>
      </c>
      <c r="AA177" s="293"/>
      <c r="AB177" s="289"/>
      <c r="AC177" s="301" t="s">
        <v>140</v>
      </c>
      <c r="AD177" s="291"/>
      <c r="AE177" s="292"/>
      <c r="AF177" s="290" t="s">
        <v>140</v>
      </c>
      <c r="AG177" s="290"/>
      <c r="AH177" s="390"/>
      <c r="AI177" s="341" t="s">
        <v>140</v>
      </c>
      <c r="AJ177" s="342"/>
      <c r="AK177" s="343"/>
      <c r="AL177" s="340" t="s">
        <v>140</v>
      </c>
      <c r="AM177" s="340"/>
      <c r="AN177" s="287" t="str">
        <f t="shared" si="74"/>
        <v/>
      </c>
      <c r="AO177" s="288" t="str">
        <f t="shared" si="75"/>
        <v/>
      </c>
      <c r="AP177" s="265">
        <f t="shared" si="72"/>
        <v>0</v>
      </c>
      <c r="AQ177" s="266">
        <f t="shared" si="73"/>
        <v>0</v>
      </c>
    </row>
    <row r="178" spans="1:43" hidden="1" x14ac:dyDescent="0.2">
      <c r="A178" s="269"/>
      <c r="D178" s="289"/>
      <c r="E178" s="290" t="s">
        <v>140</v>
      </c>
      <c r="F178" s="291"/>
      <c r="G178" s="300"/>
      <c r="H178" s="301" t="s">
        <v>140</v>
      </c>
      <c r="I178" s="302"/>
      <c r="J178" s="289"/>
      <c r="K178" s="301" t="s">
        <v>140</v>
      </c>
      <c r="L178" s="291"/>
      <c r="M178" s="292"/>
      <c r="N178" s="290" t="s">
        <v>140</v>
      </c>
      <c r="O178" s="293"/>
      <c r="P178" s="289"/>
      <c r="Q178" s="301" t="s">
        <v>140</v>
      </c>
      <c r="R178" s="291"/>
      <c r="S178" s="292"/>
      <c r="T178" s="290" t="s">
        <v>140</v>
      </c>
      <c r="U178" s="293"/>
      <c r="V178" s="289"/>
      <c r="W178" s="301" t="s">
        <v>140</v>
      </c>
      <c r="X178" s="291"/>
      <c r="Y178" s="292"/>
      <c r="Z178" s="290" t="s">
        <v>140</v>
      </c>
      <c r="AA178" s="293"/>
      <c r="AB178" s="289"/>
      <c r="AC178" s="301" t="s">
        <v>140</v>
      </c>
      <c r="AD178" s="291"/>
      <c r="AE178" s="292"/>
      <c r="AF178" s="290" t="s">
        <v>140</v>
      </c>
      <c r="AG178" s="290"/>
      <c r="AH178" s="390"/>
      <c r="AI178" s="341" t="s">
        <v>140</v>
      </c>
      <c r="AJ178" s="342"/>
      <c r="AK178" s="343"/>
      <c r="AL178" s="340" t="s">
        <v>140</v>
      </c>
      <c r="AM178" s="340"/>
      <c r="AN178" s="287" t="str">
        <f t="shared" si="74"/>
        <v/>
      </c>
      <c r="AO178" s="288" t="str">
        <f t="shared" si="75"/>
        <v/>
      </c>
      <c r="AP178" s="265">
        <f t="shared" si="72"/>
        <v>0</v>
      </c>
      <c r="AQ178" s="266">
        <f t="shared" si="73"/>
        <v>0</v>
      </c>
    </row>
    <row r="179" spans="1:43" hidden="1" x14ac:dyDescent="0.2">
      <c r="A179" s="269"/>
      <c r="D179" s="289"/>
      <c r="E179" s="290" t="s">
        <v>140</v>
      </c>
      <c r="F179" s="291"/>
      <c r="G179" s="300"/>
      <c r="H179" s="301" t="s">
        <v>140</v>
      </c>
      <c r="I179" s="302"/>
      <c r="J179" s="289"/>
      <c r="K179" s="301" t="s">
        <v>140</v>
      </c>
      <c r="L179" s="291"/>
      <c r="M179" s="292"/>
      <c r="N179" s="290" t="s">
        <v>140</v>
      </c>
      <c r="O179" s="293"/>
      <c r="P179" s="289"/>
      <c r="Q179" s="301" t="s">
        <v>140</v>
      </c>
      <c r="R179" s="291"/>
      <c r="S179" s="292"/>
      <c r="T179" s="290" t="s">
        <v>140</v>
      </c>
      <c r="U179" s="293"/>
      <c r="V179" s="289"/>
      <c r="W179" s="301" t="s">
        <v>140</v>
      </c>
      <c r="X179" s="291"/>
      <c r="Y179" s="292"/>
      <c r="Z179" s="290" t="s">
        <v>140</v>
      </c>
      <c r="AA179" s="293"/>
      <c r="AB179" s="289"/>
      <c r="AC179" s="301" t="s">
        <v>140</v>
      </c>
      <c r="AD179" s="291"/>
      <c r="AE179" s="292"/>
      <c r="AF179" s="290" t="s">
        <v>140</v>
      </c>
      <c r="AG179" s="290"/>
      <c r="AH179" s="390"/>
      <c r="AI179" s="341" t="s">
        <v>140</v>
      </c>
      <c r="AJ179" s="342"/>
      <c r="AK179" s="343"/>
      <c r="AL179" s="340" t="s">
        <v>140</v>
      </c>
      <c r="AM179" s="340"/>
      <c r="AN179" s="287" t="str">
        <f t="shared" si="74"/>
        <v/>
      </c>
      <c r="AO179" s="288" t="str">
        <f t="shared" si="75"/>
        <v/>
      </c>
      <c r="AP179" s="265">
        <f t="shared" si="72"/>
        <v>0</v>
      </c>
      <c r="AQ179" s="266">
        <f t="shared" si="73"/>
        <v>0</v>
      </c>
    </row>
    <row r="180" spans="1:43" hidden="1" x14ac:dyDescent="0.2">
      <c r="A180" s="269"/>
      <c r="D180" s="294"/>
      <c r="E180" s="275" t="s">
        <v>140</v>
      </c>
      <c r="F180" s="295"/>
      <c r="G180" s="382"/>
      <c r="H180" s="380" t="s">
        <v>140</v>
      </c>
      <c r="I180" s="383"/>
      <c r="J180" s="294"/>
      <c r="K180" s="380" t="s">
        <v>140</v>
      </c>
      <c r="L180" s="295"/>
      <c r="M180" s="296"/>
      <c r="N180" s="275" t="s">
        <v>140</v>
      </c>
      <c r="O180" s="297"/>
      <c r="P180" s="294"/>
      <c r="Q180" s="380" t="s">
        <v>140</v>
      </c>
      <c r="R180" s="295"/>
      <c r="S180" s="296"/>
      <c r="T180" s="275" t="s">
        <v>140</v>
      </c>
      <c r="U180" s="297"/>
      <c r="V180" s="294"/>
      <c r="W180" s="380" t="s">
        <v>140</v>
      </c>
      <c r="X180" s="295"/>
      <c r="Y180" s="296"/>
      <c r="Z180" s="275" t="s">
        <v>140</v>
      </c>
      <c r="AA180" s="297"/>
      <c r="AB180" s="294"/>
      <c r="AC180" s="380" t="s">
        <v>140</v>
      </c>
      <c r="AD180" s="295"/>
      <c r="AE180" s="296"/>
      <c r="AF180" s="275" t="s">
        <v>140</v>
      </c>
      <c r="AG180" s="275"/>
      <c r="AH180" s="393"/>
      <c r="AI180" s="384" t="s">
        <v>140</v>
      </c>
      <c r="AJ180" s="385"/>
      <c r="AK180" s="386"/>
      <c r="AL180" s="273" t="s">
        <v>140</v>
      </c>
      <c r="AM180" s="273"/>
      <c r="AN180" s="287" t="str">
        <f t="shared" si="74"/>
        <v/>
      </c>
      <c r="AO180" s="288" t="str">
        <f t="shared" si="75"/>
        <v/>
      </c>
      <c r="AP180" s="265">
        <f t="shared" si="72"/>
        <v>0</v>
      </c>
      <c r="AQ180" s="266">
        <f t="shared" si="73"/>
        <v>0</v>
      </c>
    </row>
    <row r="181" spans="1:43" ht="15.75" hidden="1" thickBot="1" x14ac:dyDescent="0.3">
      <c r="A181" s="1364" t="s">
        <v>130</v>
      </c>
      <c r="B181" s="1365"/>
      <c r="C181" s="1366"/>
      <c r="D181" s="1373" t="s">
        <v>447</v>
      </c>
      <c r="E181" s="1369"/>
      <c r="F181" s="1369"/>
      <c r="G181" s="1374" t="s">
        <v>448</v>
      </c>
      <c r="H181" s="1374"/>
      <c r="I181" s="1375"/>
      <c r="J181" s="1376" t="s">
        <v>447</v>
      </c>
      <c r="K181" s="1351"/>
      <c r="L181" s="1351"/>
      <c r="M181" s="1350" t="s">
        <v>448</v>
      </c>
      <c r="N181" s="1350"/>
      <c r="O181" s="1377"/>
      <c r="P181" s="1376" t="s">
        <v>447</v>
      </c>
      <c r="Q181" s="1351"/>
      <c r="R181" s="1351"/>
      <c r="S181" s="1350" t="s">
        <v>448</v>
      </c>
      <c r="T181" s="1350"/>
      <c r="U181" s="1377"/>
      <c r="V181" s="1376" t="s">
        <v>447</v>
      </c>
      <c r="W181" s="1351"/>
      <c r="X181" s="1351"/>
      <c r="Y181" s="1350" t="s">
        <v>448</v>
      </c>
      <c r="Z181" s="1350"/>
      <c r="AA181" s="1377"/>
      <c r="AB181" s="1376" t="s">
        <v>447</v>
      </c>
      <c r="AC181" s="1351"/>
      <c r="AD181" s="1351"/>
      <c r="AE181" s="1350" t="s">
        <v>448</v>
      </c>
      <c r="AF181" s="1350"/>
      <c r="AG181" s="1378"/>
      <c r="AH181" s="1354" t="s">
        <v>447</v>
      </c>
      <c r="AI181" s="1347"/>
      <c r="AJ181" s="1347"/>
      <c r="AK181" s="1347" t="s">
        <v>448</v>
      </c>
      <c r="AL181" s="1347"/>
      <c r="AM181" s="1348"/>
      <c r="AN181" s="298"/>
      <c r="AO181" s="299"/>
      <c r="AP181" s="265"/>
    </row>
    <row r="182" spans="1:43" ht="15" hidden="1" x14ac:dyDescent="0.25">
      <c r="A182" s="269" t="s">
        <v>452</v>
      </c>
      <c r="B182" s="346" t="s">
        <v>7</v>
      </c>
      <c r="C182" s="542" t="s">
        <v>32</v>
      </c>
      <c r="D182" s="282"/>
      <c r="E182" s="283" t="s">
        <v>140</v>
      </c>
      <c r="F182" s="284"/>
      <c r="G182" s="285"/>
      <c r="H182" s="283" t="s">
        <v>140</v>
      </c>
      <c r="I182" s="286"/>
      <c r="J182" s="483"/>
      <c r="K182" s="484" t="s">
        <v>140</v>
      </c>
      <c r="L182" s="284"/>
      <c r="M182" s="285"/>
      <c r="N182" s="283" t="s">
        <v>140</v>
      </c>
      <c r="O182" s="286"/>
      <c r="P182" s="282"/>
      <c r="Q182" s="283" t="s">
        <v>140</v>
      </c>
      <c r="R182" s="284"/>
      <c r="S182" s="285"/>
      <c r="T182" s="283" t="s">
        <v>140</v>
      </c>
      <c r="U182" s="286"/>
      <c r="V182" s="282"/>
      <c r="W182" s="283" t="s">
        <v>140</v>
      </c>
      <c r="X182" s="284"/>
      <c r="Y182" s="285"/>
      <c r="Z182" s="283" t="s">
        <v>140</v>
      </c>
      <c r="AA182" s="286"/>
      <c r="AB182" s="282"/>
      <c r="AC182" s="283" t="s">
        <v>140</v>
      </c>
      <c r="AD182" s="284"/>
      <c r="AE182" s="285"/>
      <c r="AF182" s="283" t="s">
        <v>140</v>
      </c>
      <c r="AG182" s="283"/>
      <c r="AH182" s="399"/>
      <c r="AI182" s="337" t="s">
        <v>140</v>
      </c>
      <c r="AJ182" s="338"/>
      <c r="AK182" s="339"/>
      <c r="AL182" s="337" t="s">
        <v>140</v>
      </c>
      <c r="AM182" s="337"/>
      <c r="AN182" s="287" t="str">
        <f t="shared" ref="AN182:AN189" si="76">IF(AP182&gt;0,AP182,IF(AQ182&gt;0,AP182,""))</f>
        <v/>
      </c>
      <c r="AO182" s="288" t="str">
        <f t="shared" ref="AO182:AO189" si="77">IF(AP182&gt;0,AQ182,IF(AQ182&gt;0,AQ182,""))</f>
        <v/>
      </c>
      <c r="AP182" s="265">
        <f t="shared" si="72"/>
        <v>0</v>
      </c>
      <c r="AQ182" s="266">
        <f t="shared" si="73"/>
        <v>0</v>
      </c>
    </row>
    <row r="183" spans="1:43" ht="15" hidden="1" x14ac:dyDescent="0.25">
      <c r="A183" s="269" t="s">
        <v>452</v>
      </c>
      <c r="B183" s="346" t="s">
        <v>7</v>
      </c>
      <c r="C183" s="542" t="s">
        <v>57</v>
      </c>
      <c r="D183" s="289"/>
      <c r="E183" s="290" t="s">
        <v>140</v>
      </c>
      <c r="F183" s="291"/>
      <c r="G183" s="300"/>
      <c r="H183" s="301" t="s">
        <v>140</v>
      </c>
      <c r="I183" s="302"/>
      <c r="J183" s="289"/>
      <c r="K183" s="301" t="s">
        <v>140</v>
      </c>
      <c r="L183" s="291"/>
      <c r="M183" s="292"/>
      <c r="N183" s="290" t="s">
        <v>140</v>
      </c>
      <c r="O183" s="293"/>
      <c r="P183" s="289"/>
      <c r="Q183" s="301" t="s">
        <v>140</v>
      </c>
      <c r="R183" s="291"/>
      <c r="S183" s="292"/>
      <c r="T183" s="290" t="s">
        <v>140</v>
      </c>
      <c r="U183" s="293"/>
      <c r="V183" s="289"/>
      <c r="W183" s="301" t="s">
        <v>140</v>
      </c>
      <c r="X183" s="291"/>
      <c r="Y183" s="292"/>
      <c r="Z183" s="290" t="s">
        <v>140</v>
      </c>
      <c r="AA183" s="293"/>
      <c r="AB183" s="289"/>
      <c r="AC183" s="301" t="s">
        <v>140</v>
      </c>
      <c r="AD183" s="291"/>
      <c r="AE183" s="292"/>
      <c r="AF183" s="290" t="s">
        <v>140</v>
      </c>
      <c r="AG183" s="290"/>
      <c r="AH183" s="390"/>
      <c r="AI183" s="341" t="s">
        <v>140</v>
      </c>
      <c r="AJ183" s="342"/>
      <c r="AK183" s="343"/>
      <c r="AL183" s="340" t="s">
        <v>140</v>
      </c>
      <c r="AM183" s="340"/>
      <c r="AN183" s="287" t="str">
        <f t="shared" si="76"/>
        <v/>
      </c>
      <c r="AO183" s="288" t="str">
        <f t="shared" si="77"/>
        <v/>
      </c>
      <c r="AP183" s="265">
        <f t="shared" si="72"/>
        <v>0</v>
      </c>
      <c r="AQ183" s="266">
        <f t="shared" si="73"/>
        <v>0</v>
      </c>
    </row>
    <row r="184" spans="1:43" ht="15" hidden="1" x14ac:dyDescent="0.25">
      <c r="A184" s="269" t="s">
        <v>57</v>
      </c>
      <c r="B184" s="346" t="s">
        <v>7</v>
      </c>
      <c r="C184" s="542" t="s">
        <v>32</v>
      </c>
      <c r="D184" s="289"/>
      <c r="E184" s="290" t="s">
        <v>140</v>
      </c>
      <c r="F184" s="291"/>
      <c r="G184" s="300"/>
      <c r="H184" s="301" t="s">
        <v>140</v>
      </c>
      <c r="I184" s="302"/>
      <c r="J184" s="289"/>
      <c r="K184" s="301" t="s">
        <v>140</v>
      </c>
      <c r="L184" s="291"/>
      <c r="M184" s="292"/>
      <c r="N184" s="290" t="s">
        <v>140</v>
      </c>
      <c r="O184" s="293"/>
      <c r="P184" s="289"/>
      <c r="Q184" s="301" t="s">
        <v>140</v>
      </c>
      <c r="R184" s="291"/>
      <c r="S184" s="292"/>
      <c r="T184" s="290" t="s">
        <v>140</v>
      </c>
      <c r="U184" s="293"/>
      <c r="V184" s="289"/>
      <c r="W184" s="301" t="s">
        <v>140</v>
      </c>
      <c r="X184" s="291"/>
      <c r="Y184" s="292"/>
      <c r="Z184" s="290" t="s">
        <v>140</v>
      </c>
      <c r="AA184" s="293"/>
      <c r="AB184" s="289"/>
      <c r="AC184" s="301" t="s">
        <v>140</v>
      </c>
      <c r="AD184" s="291"/>
      <c r="AE184" s="292"/>
      <c r="AF184" s="290" t="s">
        <v>140</v>
      </c>
      <c r="AG184" s="290"/>
      <c r="AH184" s="390"/>
      <c r="AI184" s="341" t="s">
        <v>140</v>
      </c>
      <c r="AJ184" s="342"/>
      <c r="AK184" s="343"/>
      <c r="AL184" s="340" t="s">
        <v>140</v>
      </c>
      <c r="AM184" s="340"/>
      <c r="AN184" s="287" t="str">
        <f t="shared" si="76"/>
        <v/>
      </c>
      <c r="AO184" s="288" t="str">
        <f t="shared" si="77"/>
        <v/>
      </c>
      <c r="AP184" s="265">
        <f t="shared" si="72"/>
        <v>0</v>
      </c>
      <c r="AQ184" s="266">
        <f t="shared" si="73"/>
        <v>0</v>
      </c>
    </row>
    <row r="185" spans="1:43" ht="15" hidden="1" x14ac:dyDescent="0.25">
      <c r="A185" s="269" t="s">
        <v>32</v>
      </c>
      <c r="B185" s="346" t="s">
        <v>7</v>
      </c>
      <c r="C185" s="542" t="s">
        <v>320</v>
      </c>
      <c r="D185" s="379"/>
      <c r="E185" s="380" t="s">
        <v>140</v>
      </c>
      <c r="F185" s="381"/>
      <c r="G185" s="382"/>
      <c r="H185" s="380" t="s">
        <v>140</v>
      </c>
      <c r="I185" s="383"/>
      <c r="J185" s="294"/>
      <c r="K185" s="380" t="s">
        <v>140</v>
      </c>
      <c r="L185" s="295"/>
      <c r="M185" s="296"/>
      <c r="N185" s="275" t="s">
        <v>140</v>
      </c>
      <c r="O185" s="297"/>
      <c r="P185" s="294"/>
      <c r="Q185" s="380" t="s">
        <v>140</v>
      </c>
      <c r="R185" s="295"/>
      <c r="S185" s="296"/>
      <c r="T185" s="275" t="s">
        <v>140</v>
      </c>
      <c r="U185" s="297"/>
      <c r="V185" s="289"/>
      <c r="W185" s="301" t="s">
        <v>140</v>
      </c>
      <c r="X185" s="291"/>
      <c r="Y185" s="292"/>
      <c r="Z185" s="290" t="s">
        <v>140</v>
      </c>
      <c r="AA185" s="293"/>
      <c r="AB185" s="289"/>
      <c r="AC185" s="301" t="s">
        <v>140</v>
      </c>
      <c r="AD185" s="291"/>
      <c r="AE185" s="292"/>
      <c r="AF185" s="290" t="s">
        <v>140</v>
      </c>
      <c r="AG185" s="290"/>
      <c r="AH185" s="390"/>
      <c r="AI185" s="341" t="s">
        <v>140</v>
      </c>
      <c r="AJ185" s="342"/>
      <c r="AK185" s="343"/>
      <c r="AL185" s="340" t="s">
        <v>140</v>
      </c>
      <c r="AM185" s="340"/>
      <c r="AN185" s="287" t="str">
        <f t="shared" si="76"/>
        <v/>
      </c>
      <c r="AO185" s="288" t="str">
        <f t="shared" si="77"/>
        <v/>
      </c>
      <c r="AP185" s="265">
        <f t="shared" si="72"/>
        <v>0</v>
      </c>
      <c r="AQ185" s="266">
        <f t="shared" si="73"/>
        <v>0</v>
      </c>
    </row>
    <row r="186" spans="1:43" ht="15" hidden="1" x14ac:dyDescent="0.25">
      <c r="A186" s="269" t="s">
        <v>312</v>
      </c>
      <c r="B186" s="346" t="s">
        <v>7</v>
      </c>
      <c r="C186" s="542" t="s">
        <v>32</v>
      </c>
      <c r="D186" s="379"/>
      <c r="E186" s="380" t="s">
        <v>140</v>
      </c>
      <c r="F186" s="381"/>
      <c r="G186" s="382"/>
      <c r="H186" s="380" t="s">
        <v>140</v>
      </c>
      <c r="I186" s="383"/>
      <c r="J186" s="294"/>
      <c r="K186" s="380" t="s">
        <v>140</v>
      </c>
      <c r="L186" s="295"/>
      <c r="M186" s="296"/>
      <c r="N186" s="275" t="s">
        <v>140</v>
      </c>
      <c r="O186" s="297"/>
      <c r="P186" s="294"/>
      <c r="Q186" s="380" t="s">
        <v>140</v>
      </c>
      <c r="R186" s="295"/>
      <c r="S186" s="296"/>
      <c r="T186" s="275" t="s">
        <v>140</v>
      </c>
      <c r="U186" s="297"/>
      <c r="V186" s="289"/>
      <c r="W186" s="301" t="s">
        <v>140</v>
      </c>
      <c r="X186" s="291"/>
      <c r="Y186" s="292"/>
      <c r="Z186" s="290" t="s">
        <v>140</v>
      </c>
      <c r="AA186" s="293"/>
      <c r="AB186" s="289"/>
      <c r="AC186" s="301" t="s">
        <v>140</v>
      </c>
      <c r="AD186" s="291"/>
      <c r="AE186" s="292"/>
      <c r="AF186" s="290" t="s">
        <v>140</v>
      </c>
      <c r="AG186" s="290"/>
      <c r="AH186" s="390"/>
      <c r="AI186" s="341" t="s">
        <v>140</v>
      </c>
      <c r="AJ186" s="342"/>
      <c r="AK186" s="343"/>
      <c r="AL186" s="340" t="s">
        <v>140</v>
      </c>
      <c r="AM186" s="340"/>
      <c r="AN186" s="287" t="str">
        <f t="shared" si="76"/>
        <v/>
      </c>
      <c r="AO186" s="288" t="str">
        <f t="shared" si="77"/>
        <v/>
      </c>
      <c r="AP186" s="265">
        <f t="shared" si="72"/>
        <v>0</v>
      </c>
      <c r="AQ186" s="266">
        <f t="shared" si="73"/>
        <v>0</v>
      </c>
    </row>
    <row r="187" spans="1:43" ht="15" hidden="1" x14ac:dyDescent="0.25">
      <c r="A187" s="269" t="s">
        <v>57</v>
      </c>
      <c r="B187" s="346" t="s">
        <v>7</v>
      </c>
      <c r="C187" s="31" t="s">
        <v>32</v>
      </c>
      <c r="D187" s="303"/>
      <c r="E187" s="301" t="s">
        <v>140</v>
      </c>
      <c r="F187" s="304"/>
      <c r="G187" s="300"/>
      <c r="H187" s="301" t="s">
        <v>140</v>
      </c>
      <c r="I187" s="302"/>
      <c r="J187" s="289"/>
      <c r="K187" s="301" t="s">
        <v>140</v>
      </c>
      <c r="L187" s="291"/>
      <c r="M187" s="292"/>
      <c r="N187" s="290" t="s">
        <v>140</v>
      </c>
      <c r="O187" s="293"/>
      <c r="P187" s="289"/>
      <c r="Q187" s="301" t="s">
        <v>140</v>
      </c>
      <c r="R187" s="291"/>
      <c r="S187" s="292"/>
      <c r="T187" s="290" t="s">
        <v>140</v>
      </c>
      <c r="U187" s="293"/>
      <c r="V187" s="289"/>
      <c r="W187" s="301" t="s">
        <v>140</v>
      </c>
      <c r="X187" s="291"/>
      <c r="Y187" s="292"/>
      <c r="Z187" s="290" t="s">
        <v>140</v>
      </c>
      <c r="AA187" s="293"/>
      <c r="AB187" s="289"/>
      <c r="AC187" s="301" t="s">
        <v>140</v>
      </c>
      <c r="AD187" s="291"/>
      <c r="AE187" s="292"/>
      <c r="AF187" s="290" t="s">
        <v>140</v>
      </c>
      <c r="AG187" s="290"/>
      <c r="AH187" s="390"/>
      <c r="AI187" s="341" t="s">
        <v>140</v>
      </c>
      <c r="AJ187" s="342"/>
      <c r="AK187" s="343"/>
      <c r="AL187" s="340" t="s">
        <v>140</v>
      </c>
      <c r="AM187" s="340"/>
      <c r="AN187" s="287" t="str">
        <f t="shared" si="76"/>
        <v/>
      </c>
      <c r="AO187" s="288" t="str">
        <f t="shared" si="77"/>
        <v/>
      </c>
      <c r="AP187" s="265">
        <f t="shared" si="72"/>
        <v>0</v>
      </c>
      <c r="AQ187" s="266">
        <f t="shared" si="73"/>
        <v>0</v>
      </c>
    </row>
    <row r="188" spans="1:43" ht="15" hidden="1" x14ac:dyDescent="0.25">
      <c r="A188" s="269" t="s">
        <v>452</v>
      </c>
      <c r="B188" s="346" t="s">
        <v>7</v>
      </c>
      <c r="C188" s="542" t="s">
        <v>320</v>
      </c>
      <c r="D188" s="379"/>
      <c r="E188" s="380" t="s">
        <v>140</v>
      </c>
      <c r="F188" s="381"/>
      <c r="G188" s="382"/>
      <c r="H188" s="380" t="s">
        <v>140</v>
      </c>
      <c r="I188" s="383"/>
      <c r="J188" s="294"/>
      <c r="K188" s="380" t="s">
        <v>140</v>
      </c>
      <c r="L188" s="295"/>
      <c r="M188" s="296"/>
      <c r="N188" s="275" t="s">
        <v>140</v>
      </c>
      <c r="O188" s="297"/>
      <c r="P188" s="294"/>
      <c r="Q188" s="380" t="s">
        <v>140</v>
      </c>
      <c r="R188" s="295"/>
      <c r="S188" s="296"/>
      <c r="T188" s="275" t="s">
        <v>140</v>
      </c>
      <c r="U188" s="297"/>
      <c r="V188" s="294"/>
      <c r="W188" s="380" t="s">
        <v>140</v>
      </c>
      <c r="X188" s="295"/>
      <c r="Y188" s="296"/>
      <c r="Z188" s="275" t="s">
        <v>140</v>
      </c>
      <c r="AA188" s="297"/>
      <c r="AB188" s="294"/>
      <c r="AC188" s="380" t="s">
        <v>140</v>
      </c>
      <c r="AD188" s="295"/>
      <c r="AE188" s="296"/>
      <c r="AF188" s="275" t="s">
        <v>140</v>
      </c>
      <c r="AG188" s="275"/>
      <c r="AH188" s="393"/>
      <c r="AI188" s="384" t="s">
        <v>140</v>
      </c>
      <c r="AJ188" s="385"/>
      <c r="AK188" s="386"/>
      <c r="AL188" s="273" t="s">
        <v>140</v>
      </c>
      <c r="AM188" s="273"/>
      <c r="AN188" s="287" t="str">
        <f t="shared" si="76"/>
        <v/>
      </c>
      <c r="AO188" s="288" t="str">
        <f t="shared" si="77"/>
        <v/>
      </c>
      <c r="AP188" s="265">
        <f t="shared" si="72"/>
        <v>0</v>
      </c>
      <c r="AQ188" s="266">
        <f t="shared" si="73"/>
        <v>0</v>
      </c>
    </row>
    <row r="189" spans="1:43" ht="15" hidden="1" x14ac:dyDescent="0.25">
      <c r="A189" s="269" t="s">
        <v>312</v>
      </c>
      <c r="B189" s="346" t="s">
        <v>7</v>
      </c>
      <c r="C189" s="542" t="s">
        <v>320</v>
      </c>
      <c r="D189" s="379"/>
      <c r="E189" s="380" t="s">
        <v>140</v>
      </c>
      <c r="F189" s="381"/>
      <c r="G189" s="382"/>
      <c r="H189" s="380" t="s">
        <v>140</v>
      </c>
      <c r="I189" s="383"/>
      <c r="J189" s="294"/>
      <c r="K189" s="380" t="s">
        <v>140</v>
      </c>
      <c r="L189" s="295"/>
      <c r="M189" s="296"/>
      <c r="N189" s="275" t="s">
        <v>140</v>
      </c>
      <c r="O189" s="297"/>
      <c r="P189" s="294"/>
      <c r="Q189" s="380" t="s">
        <v>140</v>
      </c>
      <c r="R189" s="295"/>
      <c r="S189" s="296"/>
      <c r="T189" s="275" t="s">
        <v>140</v>
      </c>
      <c r="U189" s="297"/>
      <c r="V189" s="294"/>
      <c r="W189" s="380" t="s">
        <v>140</v>
      </c>
      <c r="X189" s="295"/>
      <c r="Y189" s="296"/>
      <c r="Z189" s="275" t="s">
        <v>140</v>
      </c>
      <c r="AA189" s="297"/>
      <c r="AB189" s="294"/>
      <c r="AC189" s="380" t="s">
        <v>140</v>
      </c>
      <c r="AD189" s="295"/>
      <c r="AE189" s="296"/>
      <c r="AF189" s="275" t="s">
        <v>140</v>
      </c>
      <c r="AG189" s="275"/>
      <c r="AH189" s="393"/>
      <c r="AI189" s="384" t="s">
        <v>140</v>
      </c>
      <c r="AJ189" s="385"/>
      <c r="AK189" s="386"/>
      <c r="AL189" s="273" t="s">
        <v>140</v>
      </c>
      <c r="AM189" s="273"/>
      <c r="AN189" s="287" t="str">
        <f t="shared" si="76"/>
        <v/>
      </c>
      <c r="AO189" s="288" t="str">
        <f t="shared" si="77"/>
        <v/>
      </c>
      <c r="AP189" s="265">
        <f t="shared" si="72"/>
        <v>0</v>
      </c>
      <c r="AQ189" s="266">
        <f t="shared" si="73"/>
        <v>0</v>
      </c>
    </row>
    <row r="190" spans="1:43" ht="15" hidden="1" x14ac:dyDescent="0.25">
      <c r="A190" s="269" t="s">
        <v>57</v>
      </c>
      <c r="B190" s="346" t="s">
        <v>7</v>
      </c>
      <c r="C190" s="542" t="s">
        <v>30</v>
      </c>
      <c r="D190" s="379"/>
      <c r="E190" s="380" t="s">
        <v>140</v>
      </c>
      <c r="F190" s="381"/>
      <c r="G190" s="382"/>
      <c r="H190" s="380" t="s">
        <v>140</v>
      </c>
      <c r="I190" s="383"/>
      <c r="J190" s="294"/>
      <c r="K190" s="380" t="s">
        <v>140</v>
      </c>
      <c r="L190" s="295"/>
      <c r="M190" s="296"/>
      <c r="N190" s="275" t="s">
        <v>140</v>
      </c>
      <c r="O190" s="297"/>
      <c r="P190" s="294"/>
      <c r="Q190" s="380" t="s">
        <v>140</v>
      </c>
      <c r="R190" s="295"/>
      <c r="S190" s="296"/>
      <c r="T190" s="275" t="s">
        <v>140</v>
      </c>
      <c r="U190" s="297"/>
      <c r="V190" s="294"/>
      <c r="W190" s="380" t="s">
        <v>140</v>
      </c>
      <c r="X190" s="295"/>
      <c r="Y190" s="296"/>
      <c r="Z190" s="275" t="s">
        <v>140</v>
      </c>
      <c r="AA190" s="297"/>
      <c r="AB190" s="294"/>
      <c r="AC190" s="380" t="s">
        <v>140</v>
      </c>
      <c r="AD190" s="295"/>
      <c r="AE190" s="296"/>
      <c r="AF190" s="275" t="s">
        <v>140</v>
      </c>
      <c r="AG190" s="275"/>
      <c r="AH190" s="393"/>
      <c r="AI190" s="384" t="s">
        <v>140</v>
      </c>
      <c r="AJ190" s="385"/>
      <c r="AK190" s="386"/>
      <c r="AL190" s="273" t="s">
        <v>140</v>
      </c>
      <c r="AM190" s="273"/>
      <c r="AN190" s="287" t="str">
        <f t="shared" ref="AN190:AN200" si="78">IF(AP190&gt;0,AP190,IF(AQ190&gt;0,AP190,""))</f>
        <v/>
      </c>
      <c r="AO190" s="288" t="str">
        <f t="shared" ref="AO190:AO200" si="79">IF(AP190&gt;0,AQ190,IF(AQ190&gt;0,AQ190,""))</f>
        <v/>
      </c>
      <c r="AP190" s="265">
        <f t="shared" si="72"/>
        <v>0</v>
      </c>
      <c r="AQ190" s="266">
        <f t="shared" si="73"/>
        <v>0</v>
      </c>
    </row>
    <row r="191" spans="1:43" ht="15" hidden="1" x14ac:dyDescent="0.25">
      <c r="A191" s="269" t="s">
        <v>452</v>
      </c>
      <c r="B191" s="346" t="s">
        <v>7</v>
      </c>
      <c r="C191" s="542" t="s">
        <v>323</v>
      </c>
      <c r="D191" s="379"/>
      <c r="E191" s="380" t="s">
        <v>140</v>
      </c>
      <c r="F191" s="381"/>
      <c r="G191" s="382"/>
      <c r="H191" s="380" t="s">
        <v>140</v>
      </c>
      <c r="I191" s="383"/>
      <c r="J191" s="294"/>
      <c r="K191" s="380" t="s">
        <v>140</v>
      </c>
      <c r="L191" s="295"/>
      <c r="M191" s="296"/>
      <c r="N191" s="275" t="s">
        <v>140</v>
      </c>
      <c r="O191" s="297"/>
      <c r="P191" s="294"/>
      <c r="Q191" s="380" t="s">
        <v>140</v>
      </c>
      <c r="R191" s="295"/>
      <c r="S191" s="296"/>
      <c r="T191" s="275" t="s">
        <v>140</v>
      </c>
      <c r="U191" s="297"/>
      <c r="V191" s="294"/>
      <c r="W191" s="380" t="s">
        <v>140</v>
      </c>
      <c r="X191" s="295"/>
      <c r="Y191" s="296"/>
      <c r="Z191" s="275" t="s">
        <v>140</v>
      </c>
      <c r="AA191" s="297"/>
      <c r="AB191" s="294"/>
      <c r="AC191" s="380" t="s">
        <v>140</v>
      </c>
      <c r="AD191" s="295"/>
      <c r="AE191" s="296"/>
      <c r="AF191" s="275" t="s">
        <v>140</v>
      </c>
      <c r="AG191" s="275"/>
      <c r="AH191" s="393"/>
      <c r="AI191" s="384" t="s">
        <v>140</v>
      </c>
      <c r="AJ191" s="385"/>
      <c r="AK191" s="386"/>
      <c r="AL191" s="273" t="s">
        <v>140</v>
      </c>
      <c r="AM191" s="273"/>
      <c r="AN191" s="287" t="str">
        <f t="shared" si="78"/>
        <v/>
      </c>
      <c r="AO191" s="288" t="str">
        <f t="shared" si="79"/>
        <v/>
      </c>
      <c r="AP191" s="265">
        <f t="shared" si="72"/>
        <v>0</v>
      </c>
      <c r="AQ191" s="266">
        <f t="shared" si="73"/>
        <v>0</v>
      </c>
    </row>
    <row r="192" spans="1:43" ht="15" hidden="1" x14ac:dyDescent="0.25">
      <c r="A192" s="269" t="s">
        <v>323</v>
      </c>
      <c r="B192" s="346" t="s">
        <v>7</v>
      </c>
      <c r="C192" s="542" t="s">
        <v>30</v>
      </c>
      <c r="D192" s="379"/>
      <c r="E192" s="380" t="s">
        <v>140</v>
      </c>
      <c r="F192" s="381"/>
      <c r="G192" s="382"/>
      <c r="H192" s="380" t="s">
        <v>140</v>
      </c>
      <c r="I192" s="383"/>
      <c r="J192" s="294"/>
      <c r="K192" s="380" t="s">
        <v>140</v>
      </c>
      <c r="L192" s="295"/>
      <c r="M192" s="296"/>
      <c r="N192" s="275" t="s">
        <v>140</v>
      </c>
      <c r="O192" s="297"/>
      <c r="P192" s="294"/>
      <c r="Q192" s="380" t="s">
        <v>140</v>
      </c>
      <c r="R192" s="295"/>
      <c r="S192" s="296"/>
      <c r="T192" s="275" t="s">
        <v>140</v>
      </c>
      <c r="U192" s="297"/>
      <c r="V192" s="294"/>
      <c r="W192" s="380" t="s">
        <v>140</v>
      </c>
      <c r="X192" s="295"/>
      <c r="Y192" s="296"/>
      <c r="Z192" s="275" t="s">
        <v>140</v>
      </c>
      <c r="AA192" s="297"/>
      <c r="AB192" s="294"/>
      <c r="AC192" s="380" t="s">
        <v>140</v>
      </c>
      <c r="AD192" s="295"/>
      <c r="AE192" s="296"/>
      <c r="AF192" s="275" t="s">
        <v>140</v>
      </c>
      <c r="AG192" s="275"/>
      <c r="AH192" s="393"/>
      <c r="AI192" s="384" t="s">
        <v>140</v>
      </c>
      <c r="AJ192" s="385"/>
      <c r="AK192" s="386"/>
      <c r="AL192" s="273" t="s">
        <v>140</v>
      </c>
      <c r="AM192" s="273"/>
      <c r="AN192" s="287" t="str">
        <f t="shared" si="78"/>
        <v/>
      </c>
      <c r="AO192" s="288" t="str">
        <f t="shared" si="79"/>
        <v/>
      </c>
      <c r="AP192" s="265">
        <f t="shared" si="72"/>
        <v>0</v>
      </c>
      <c r="AQ192" s="266">
        <f t="shared" si="73"/>
        <v>0</v>
      </c>
    </row>
    <row r="193" spans="1:43" ht="15" hidden="1" x14ac:dyDescent="0.25">
      <c r="A193" s="269" t="s">
        <v>312</v>
      </c>
      <c r="B193" s="346" t="s">
        <v>7</v>
      </c>
      <c r="C193" s="542" t="s">
        <v>323</v>
      </c>
      <c r="D193" s="379"/>
      <c r="E193" s="380" t="s">
        <v>140</v>
      </c>
      <c r="F193" s="381"/>
      <c r="G193" s="382"/>
      <c r="H193" s="380" t="s">
        <v>140</v>
      </c>
      <c r="I193" s="383"/>
      <c r="J193" s="294"/>
      <c r="K193" s="380" t="s">
        <v>140</v>
      </c>
      <c r="L193" s="295"/>
      <c r="M193" s="296"/>
      <c r="N193" s="275" t="s">
        <v>140</v>
      </c>
      <c r="O193" s="297"/>
      <c r="P193" s="294"/>
      <c r="Q193" s="380" t="s">
        <v>140</v>
      </c>
      <c r="R193" s="295"/>
      <c r="S193" s="296"/>
      <c r="T193" s="275" t="s">
        <v>140</v>
      </c>
      <c r="U193" s="297"/>
      <c r="V193" s="294"/>
      <c r="W193" s="380" t="s">
        <v>140</v>
      </c>
      <c r="X193" s="295"/>
      <c r="Y193" s="296"/>
      <c r="Z193" s="275" t="s">
        <v>140</v>
      </c>
      <c r="AA193" s="297"/>
      <c r="AB193" s="294"/>
      <c r="AC193" s="380" t="s">
        <v>140</v>
      </c>
      <c r="AD193" s="295"/>
      <c r="AE193" s="296"/>
      <c r="AF193" s="275" t="s">
        <v>140</v>
      </c>
      <c r="AG193" s="275"/>
      <c r="AH193" s="393"/>
      <c r="AI193" s="384" t="s">
        <v>140</v>
      </c>
      <c r="AJ193" s="385"/>
      <c r="AK193" s="386"/>
      <c r="AL193" s="273" t="s">
        <v>140</v>
      </c>
      <c r="AM193" s="273"/>
      <c r="AN193" s="287" t="str">
        <f t="shared" si="78"/>
        <v/>
      </c>
      <c r="AO193" s="288" t="str">
        <f t="shared" si="79"/>
        <v/>
      </c>
      <c r="AP193" s="265">
        <f t="shared" si="72"/>
        <v>0</v>
      </c>
      <c r="AQ193" s="266">
        <f t="shared" si="73"/>
        <v>0</v>
      </c>
    </row>
    <row r="194" spans="1:43" ht="15" hidden="1" x14ac:dyDescent="0.25">
      <c r="A194" s="269" t="s">
        <v>452</v>
      </c>
      <c r="B194" s="346" t="s">
        <v>7</v>
      </c>
      <c r="C194" s="542" t="s">
        <v>312</v>
      </c>
      <c r="D194" s="379"/>
      <c r="E194" s="380" t="s">
        <v>140</v>
      </c>
      <c r="F194" s="381"/>
      <c r="G194" s="382"/>
      <c r="H194" s="380" t="s">
        <v>140</v>
      </c>
      <c r="I194" s="383"/>
      <c r="J194" s="294"/>
      <c r="K194" s="380" t="s">
        <v>140</v>
      </c>
      <c r="L194" s="295"/>
      <c r="M194" s="296"/>
      <c r="N194" s="275" t="s">
        <v>140</v>
      </c>
      <c r="O194" s="297"/>
      <c r="P194" s="294"/>
      <c r="Q194" s="380" t="s">
        <v>140</v>
      </c>
      <c r="R194" s="295"/>
      <c r="S194" s="296"/>
      <c r="T194" s="275" t="s">
        <v>140</v>
      </c>
      <c r="U194" s="297"/>
      <c r="V194" s="294"/>
      <c r="W194" s="380" t="s">
        <v>140</v>
      </c>
      <c r="X194" s="295"/>
      <c r="Y194" s="296"/>
      <c r="Z194" s="275" t="s">
        <v>140</v>
      </c>
      <c r="AA194" s="297"/>
      <c r="AB194" s="294"/>
      <c r="AC194" s="380" t="s">
        <v>140</v>
      </c>
      <c r="AD194" s="295"/>
      <c r="AE194" s="296"/>
      <c r="AF194" s="275" t="s">
        <v>140</v>
      </c>
      <c r="AG194" s="275"/>
      <c r="AH194" s="393"/>
      <c r="AI194" s="384" t="s">
        <v>140</v>
      </c>
      <c r="AJ194" s="385"/>
      <c r="AK194" s="386"/>
      <c r="AL194" s="273" t="s">
        <v>140</v>
      </c>
      <c r="AM194" s="273"/>
      <c r="AN194" s="287" t="str">
        <f t="shared" si="78"/>
        <v/>
      </c>
      <c r="AO194" s="288" t="str">
        <f t="shared" si="79"/>
        <v/>
      </c>
      <c r="AP194" s="265">
        <f t="shared" si="72"/>
        <v>0</v>
      </c>
      <c r="AQ194" s="266">
        <f t="shared" si="73"/>
        <v>0</v>
      </c>
    </row>
    <row r="195" spans="1:43" ht="15" hidden="1" x14ac:dyDescent="0.25">
      <c r="A195" s="269" t="s">
        <v>452</v>
      </c>
      <c r="B195" s="346" t="s">
        <v>7</v>
      </c>
      <c r="C195" s="542" t="s">
        <v>30</v>
      </c>
      <c r="D195" s="379"/>
      <c r="E195" s="380" t="s">
        <v>140</v>
      </c>
      <c r="F195" s="381"/>
      <c r="G195" s="382"/>
      <c r="H195" s="380" t="s">
        <v>140</v>
      </c>
      <c r="I195" s="383"/>
      <c r="J195" s="294"/>
      <c r="K195" s="380" t="s">
        <v>140</v>
      </c>
      <c r="L195" s="295"/>
      <c r="M195" s="296"/>
      <c r="N195" s="275" t="s">
        <v>140</v>
      </c>
      <c r="O195" s="297"/>
      <c r="P195" s="294"/>
      <c r="Q195" s="380" t="s">
        <v>140</v>
      </c>
      <c r="R195" s="295"/>
      <c r="S195" s="296"/>
      <c r="T195" s="275" t="s">
        <v>140</v>
      </c>
      <c r="U195" s="297"/>
      <c r="V195" s="294"/>
      <c r="W195" s="380" t="s">
        <v>140</v>
      </c>
      <c r="X195" s="295"/>
      <c r="Y195" s="296"/>
      <c r="Z195" s="275" t="s">
        <v>140</v>
      </c>
      <c r="AA195" s="297"/>
      <c r="AB195" s="294"/>
      <c r="AC195" s="380" t="s">
        <v>140</v>
      </c>
      <c r="AD195" s="295"/>
      <c r="AE195" s="296"/>
      <c r="AF195" s="275" t="s">
        <v>140</v>
      </c>
      <c r="AG195" s="275"/>
      <c r="AH195" s="393"/>
      <c r="AI195" s="384" t="s">
        <v>140</v>
      </c>
      <c r="AJ195" s="385"/>
      <c r="AK195" s="386"/>
      <c r="AL195" s="273" t="s">
        <v>140</v>
      </c>
      <c r="AM195" s="273"/>
      <c r="AN195" s="287" t="str">
        <f t="shared" si="78"/>
        <v/>
      </c>
      <c r="AO195" s="288" t="str">
        <f t="shared" si="79"/>
        <v/>
      </c>
      <c r="AP195" s="265">
        <f t="shared" si="72"/>
        <v>0</v>
      </c>
      <c r="AQ195" s="266">
        <f t="shared" si="73"/>
        <v>0</v>
      </c>
    </row>
    <row r="196" spans="1:43" ht="15" hidden="1" x14ac:dyDescent="0.25">
      <c r="A196" s="269" t="s">
        <v>320</v>
      </c>
      <c r="B196" s="346" t="s">
        <v>7</v>
      </c>
      <c r="C196" s="542" t="s">
        <v>323</v>
      </c>
      <c r="D196" s="379"/>
      <c r="E196" s="380" t="s">
        <v>140</v>
      </c>
      <c r="F196" s="381"/>
      <c r="G196" s="382"/>
      <c r="H196" s="380" t="s">
        <v>140</v>
      </c>
      <c r="I196" s="383"/>
      <c r="J196" s="294"/>
      <c r="K196" s="380" t="s">
        <v>140</v>
      </c>
      <c r="L196" s="295"/>
      <c r="M196" s="296"/>
      <c r="N196" s="275" t="s">
        <v>140</v>
      </c>
      <c r="O196" s="297"/>
      <c r="P196" s="294"/>
      <c r="Q196" s="380" t="s">
        <v>140</v>
      </c>
      <c r="R196" s="295"/>
      <c r="S196" s="296"/>
      <c r="T196" s="275" t="s">
        <v>140</v>
      </c>
      <c r="U196" s="297"/>
      <c r="V196" s="294"/>
      <c r="W196" s="380" t="s">
        <v>140</v>
      </c>
      <c r="X196" s="295"/>
      <c r="Y196" s="296"/>
      <c r="Z196" s="275" t="s">
        <v>140</v>
      </c>
      <c r="AA196" s="297"/>
      <c r="AB196" s="294"/>
      <c r="AC196" s="380" t="s">
        <v>140</v>
      </c>
      <c r="AD196" s="295"/>
      <c r="AE196" s="296"/>
      <c r="AF196" s="275" t="s">
        <v>140</v>
      </c>
      <c r="AG196" s="275"/>
      <c r="AH196" s="393"/>
      <c r="AI196" s="384" t="s">
        <v>140</v>
      </c>
      <c r="AJ196" s="385"/>
      <c r="AK196" s="386"/>
      <c r="AL196" s="273" t="s">
        <v>140</v>
      </c>
      <c r="AM196" s="273"/>
      <c r="AN196" s="287" t="str">
        <f t="shared" si="78"/>
        <v/>
      </c>
      <c r="AO196" s="288" t="str">
        <f t="shared" si="79"/>
        <v/>
      </c>
      <c r="AP196" s="265">
        <f t="shared" si="72"/>
        <v>0</v>
      </c>
      <c r="AQ196" s="266">
        <f t="shared" si="73"/>
        <v>0</v>
      </c>
    </row>
    <row r="197" spans="1:43" ht="15" hidden="1" x14ac:dyDescent="0.25">
      <c r="A197" s="269" t="s">
        <v>312</v>
      </c>
      <c r="B197" s="346" t="s">
        <v>7</v>
      </c>
      <c r="C197" s="542" t="s">
        <v>30</v>
      </c>
      <c r="D197" s="379"/>
      <c r="E197" s="380" t="s">
        <v>140</v>
      </c>
      <c r="F197" s="381"/>
      <c r="G197" s="382"/>
      <c r="H197" s="380" t="s">
        <v>140</v>
      </c>
      <c r="I197" s="383"/>
      <c r="J197" s="294"/>
      <c r="K197" s="380" t="s">
        <v>140</v>
      </c>
      <c r="L197" s="295"/>
      <c r="M197" s="296"/>
      <c r="N197" s="275" t="s">
        <v>140</v>
      </c>
      <c r="O197" s="297"/>
      <c r="P197" s="294"/>
      <c r="Q197" s="380" t="s">
        <v>140</v>
      </c>
      <c r="R197" s="295"/>
      <c r="S197" s="296"/>
      <c r="T197" s="275" t="s">
        <v>140</v>
      </c>
      <c r="U197" s="297"/>
      <c r="V197" s="294"/>
      <c r="W197" s="380" t="s">
        <v>140</v>
      </c>
      <c r="X197" s="295"/>
      <c r="Y197" s="296"/>
      <c r="Z197" s="275" t="s">
        <v>140</v>
      </c>
      <c r="AA197" s="297"/>
      <c r="AB197" s="294"/>
      <c r="AC197" s="380" t="s">
        <v>140</v>
      </c>
      <c r="AD197" s="295"/>
      <c r="AE197" s="296"/>
      <c r="AF197" s="275" t="s">
        <v>140</v>
      </c>
      <c r="AG197" s="275"/>
      <c r="AH197" s="393"/>
      <c r="AI197" s="384" t="s">
        <v>140</v>
      </c>
      <c r="AJ197" s="385"/>
      <c r="AK197" s="386"/>
      <c r="AL197" s="273" t="s">
        <v>140</v>
      </c>
      <c r="AM197" s="273"/>
      <c r="AN197" s="287" t="str">
        <f t="shared" si="78"/>
        <v/>
      </c>
      <c r="AO197" s="288" t="str">
        <f t="shared" si="79"/>
        <v/>
      </c>
      <c r="AP197" s="265">
        <f t="shared" si="72"/>
        <v>0</v>
      </c>
      <c r="AQ197" s="266">
        <f t="shared" si="73"/>
        <v>0</v>
      </c>
    </row>
    <row r="198" spans="1:43" ht="15" hidden="1" x14ac:dyDescent="0.25">
      <c r="A198" s="269"/>
      <c r="B198" s="281" t="s">
        <v>7</v>
      </c>
      <c r="D198" s="379"/>
      <c r="E198" s="380" t="s">
        <v>140</v>
      </c>
      <c r="F198" s="381"/>
      <c r="G198" s="382"/>
      <c r="H198" s="380" t="s">
        <v>140</v>
      </c>
      <c r="I198" s="383"/>
      <c r="J198" s="294"/>
      <c r="K198" s="380" t="s">
        <v>140</v>
      </c>
      <c r="L198" s="295"/>
      <c r="M198" s="296"/>
      <c r="N198" s="275" t="s">
        <v>140</v>
      </c>
      <c r="O198" s="297"/>
      <c r="P198" s="294"/>
      <c r="Q198" s="380" t="s">
        <v>140</v>
      </c>
      <c r="R198" s="295"/>
      <c r="S198" s="296"/>
      <c r="T198" s="275" t="s">
        <v>140</v>
      </c>
      <c r="U198" s="297"/>
      <c r="V198" s="294"/>
      <c r="W198" s="380" t="s">
        <v>140</v>
      </c>
      <c r="X198" s="295"/>
      <c r="Y198" s="296"/>
      <c r="Z198" s="275" t="s">
        <v>140</v>
      </c>
      <c r="AA198" s="297"/>
      <c r="AB198" s="294"/>
      <c r="AC198" s="380" t="s">
        <v>140</v>
      </c>
      <c r="AD198" s="295"/>
      <c r="AE198" s="296"/>
      <c r="AF198" s="275" t="s">
        <v>140</v>
      </c>
      <c r="AG198" s="275"/>
      <c r="AH198" s="393"/>
      <c r="AI198" s="384" t="s">
        <v>140</v>
      </c>
      <c r="AJ198" s="385"/>
      <c r="AK198" s="386"/>
      <c r="AL198" s="273" t="s">
        <v>140</v>
      </c>
      <c r="AM198" s="273"/>
      <c r="AN198" s="287" t="str">
        <f t="shared" si="78"/>
        <v/>
      </c>
      <c r="AO198" s="288" t="str">
        <f t="shared" si="79"/>
        <v/>
      </c>
      <c r="AP198" s="265">
        <f t="shared" si="72"/>
        <v>0</v>
      </c>
      <c r="AQ198" s="266">
        <f t="shared" si="73"/>
        <v>0</v>
      </c>
    </row>
    <row r="199" spans="1:43" ht="15" hidden="1" x14ac:dyDescent="0.25">
      <c r="A199" s="269"/>
      <c r="B199" s="281" t="s">
        <v>7</v>
      </c>
      <c r="D199" s="379"/>
      <c r="E199" s="380" t="s">
        <v>140</v>
      </c>
      <c r="F199" s="381"/>
      <c r="G199" s="382"/>
      <c r="H199" s="380" t="s">
        <v>140</v>
      </c>
      <c r="I199" s="383"/>
      <c r="J199" s="294"/>
      <c r="K199" s="380" t="s">
        <v>140</v>
      </c>
      <c r="L199" s="295"/>
      <c r="M199" s="296"/>
      <c r="N199" s="275" t="s">
        <v>140</v>
      </c>
      <c r="O199" s="297"/>
      <c r="P199" s="294"/>
      <c r="Q199" s="380" t="s">
        <v>140</v>
      </c>
      <c r="R199" s="295"/>
      <c r="S199" s="296"/>
      <c r="T199" s="275" t="s">
        <v>140</v>
      </c>
      <c r="U199" s="297"/>
      <c r="V199" s="294"/>
      <c r="W199" s="380" t="s">
        <v>140</v>
      </c>
      <c r="X199" s="295"/>
      <c r="Y199" s="296"/>
      <c r="Z199" s="275" t="s">
        <v>140</v>
      </c>
      <c r="AA199" s="297"/>
      <c r="AB199" s="294"/>
      <c r="AC199" s="380" t="s">
        <v>140</v>
      </c>
      <c r="AD199" s="295"/>
      <c r="AE199" s="296"/>
      <c r="AF199" s="275" t="s">
        <v>140</v>
      </c>
      <c r="AG199" s="275"/>
      <c r="AH199" s="393"/>
      <c r="AI199" s="384" t="s">
        <v>140</v>
      </c>
      <c r="AJ199" s="385"/>
      <c r="AK199" s="386"/>
      <c r="AL199" s="273" t="s">
        <v>140</v>
      </c>
      <c r="AM199" s="273"/>
      <c r="AN199" s="287" t="str">
        <f t="shared" si="78"/>
        <v/>
      </c>
      <c r="AO199" s="288" t="str">
        <f t="shared" si="79"/>
        <v/>
      </c>
      <c r="AP199" s="265">
        <f t="shared" si="72"/>
        <v>0</v>
      </c>
      <c r="AQ199" s="266">
        <f t="shared" si="73"/>
        <v>0</v>
      </c>
    </row>
    <row r="200" spans="1:43" ht="15.75" hidden="1" thickBot="1" x14ac:dyDescent="0.3">
      <c r="A200" s="305"/>
      <c r="B200" s="306" t="s">
        <v>7</v>
      </c>
      <c r="C200" s="57"/>
      <c r="D200" s="307"/>
      <c r="E200" s="308" t="s">
        <v>140</v>
      </c>
      <c r="F200" s="309"/>
      <c r="G200" s="310"/>
      <c r="H200" s="308" t="s">
        <v>140</v>
      </c>
      <c r="I200" s="311"/>
      <c r="J200" s="312"/>
      <c r="K200" s="308" t="s">
        <v>140</v>
      </c>
      <c r="L200" s="313"/>
      <c r="M200" s="314"/>
      <c r="N200" s="315" t="s">
        <v>140</v>
      </c>
      <c r="O200" s="316"/>
      <c r="P200" s="312"/>
      <c r="Q200" s="308" t="s">
        <v>140</v>
      </c>
      <c r="R200" s="313"/>
      <c r="S200" s="314"/>
      <c r="T200" s="315" t="s">
        <v>140</v>
      </c>
      <c r="U200" s="316"/>
      <c r="V200" s="312"/>
      <c r="W200" s="308" t="s">
        <v>140</v>
      </c>
      <c r="X200" s="313"/>
      <c r="Y200" s="314"/>
      <c r="Z200" s="315" t="s">
        <v>140</v>
      </c>
      <c r="AA200" s="316"/>
      <c r="AB200" s="312"/>
      <c r="AC200" s="308" t="s">
        <v>140</v>
      </c>
      <c r="AD200" s="313"/>
      <c r="AE200" s="314"/>
      <c r="AF200" s="315" t="s">
        <v>140</v>
      </c>
      <c r="AG200" s="315"/>
      <c r="AH200" s="394"/>
      <c r="AI200" s="400" t="s">
        <v>140</v>
      </c>
      <c r="AJ200" s="396"/>
      <c r="AK200" s="397"/>
      <c r="AL200" s="395" t="s">
        <v>140</v>
      </c>
      <c r="AM200" s="395"/>
      <c r="AN200" s="317" t="str">
        <f t="shared" si="78"/>
        <v/>
      </c>
      <c r="AO200" s="318" t="str">
        <f t="shared" si="79"/>
        <v/>
      </c>
      <c r="AP200" s="265">
        <f t="shared" si="72"/>
        <v>0</v>
      </c>
      <c r="AQ200" s="266">
        <f t="shared" si="73"/>
        <v>0</v>
      </c>
    </row>
    <row r="201" spans="1:43" ht="19.5" hidden="1" thickTop="1" x14ac:dyDescent="0.3">
      <c r="A201" s="1355" t="e">
        <f>IF(Teilnehmer!$K$5="A6",Teilnehmer!$A$5,IF(Teilnehmer!$K$6="A6",Teilnehmer!$A$6,IF(Teilnehmer!$K$7="A6",Teilnehmer!$A$7,IF(Teilnehmer!#REF!="A6",Teilnehmer!#REF!,IF(Teilnehmer!$K$8="A6",Teilnehmer!$A$8,IF(Teilnehmer!$K$9="A6",Teilnehmer!$A$9,IF(Teilnehmer!#REF!="A6",Teilnehmer!#REF!,IF(Teilnehmer!$K$10="A6",Teilnehmer!$A$10,IF(Teilnehmer!#REF!="A6",Teilnehmer!#REF!,IF(Teilnehmer!$K$11="A6",Teilnehmer!$A$11,IF(Teilnehmer!$K$12="A6",Teilnehmer!$A$12,IF(Teilnehmer!$K$13="A6",Teilnehmer!#REF!,IF(Teilnehmer!#REF!="A6",Teilnehmer!#REF!,IF(Teilnehmer!$K$14="A6",Teilnehmer!$A$14,""))))))))))))))</f>
        <v>#REF!</v>
      </c>
      <c r="B201" s="1356"/>
      <c r="C201" s="1356"/>
      <c r="D201" s="1356"/>
      <c r="E201" s="1356"/>
      <c r="F201" s="1356"/>
      <c r="G201" s="1356"/>
      <c r="H201" s="1356"/>
      <c r="I201" s="1356"/>
      <c r="J201" s="1356"/>
      <c r="K201" s="1356"/>
      <c r="L201" s="1356"/>
      <c r="M201" s="1356"/>
      <c r="N201" s="1356"/>
      <c r="O201" s="1356"/>
      <c r="P201" s="1356"/>
      <c r="Q201" s="1356"/>
      <c r="R201" s="1356"/>
      <c r="S201" s="1356"/>
      <c r="T201" s="1356"/>
      <c r="U201" s="1356"/>
      <c r="V201" s="1356"/>
      <c r="W201" s="1356"/>
      <c r="X201" s="1356"/>
      <c r="Y201" s="1356"/>
      <c r="Z201" s="1356"/>
      <c r="AA201" s="1356"/>
      <c r="AB201" s="1356"/>
      <c r="AC201" s="1356"/>
      <c r="AD201" s="1356"/>
      <c r="AE201" s="1356"/>
      <c r="AF201" s="1356"/>
      <c r="AG201" s="1356"/>
      <c r="AH201" s="1356"/>
      <c r="AI201" s="1356"/>
      <c r="AJ201" s="1356"/>
      <c r="AK201" s="1356"/>
      <c r="AL201" s="1356"/>
      <c r="AM201" s="1356"/>
      <c r="AN201" s="1356"/>
      <c r="AO201" s="1357"/>
      <c r="AP201" s="268"/>
      <c r="AQ201" s="268"/>
    </row>
    <row r="202" spans="1:43" s="542" customFormat="1" ht="18" hidden="1" customHeight="1" x14ac:dyDescent="0.2">
      <c r="A202" s="269"/>
      <c r="D202" s="1358" t="e">
        <f>IF(A_2024!$E$22=$A$201,A_2024!$G$22,IF(A_2024!$G$22=$A$201,A_2024!$E$22,IF(A_2024!$E$23=$A$201,A_2024!$G$23,IF(A_2024!$G$23=$A$201,A_2024!$E$23,IF(A_2024!$E$24=$A$201,A_2024!$G$24,IF(A_2024!$G$24=$A$201,A_2024!$E$24,""))))))</f>
        <v>#REF!</v>
      </c>
      <c r="E202" s="1359"/>
      <c r="F202" s="1359"/>
      <c r="G202" s="1359"/>
      <c r="H202" s="1359"/>
      <c r="I202" s="1360"/>
      <c r="J202" s="1361" t="e">
        <f>IF(A_2024!$E$26=$A$201,A_2024!$G$26,IF(A_2024!$G$26=$A$201,A_2024!$E$26,IF(A_2024!$E$27=$A$201,A_2024!$G$27,IF(A_2024!$G$27=$A$201,A_2024!$E$27,IF(A_2024!$E$28=$A$201,A_2024!$G$28,IF(A_2024!$G$28=$A$201,A_2024!$E$28,""))))))</f>
        <v>#REF!</v>
      </c>
      <c r="K202" s="1362"/>
      <c r="L202" s="1362"/>
      <c r="M202" s="1362"/>
      <c r="N202" s="1362"/>
      <c r="O202" s="1363"/>
      <c r="P202" s="1361" t="e">
        <f>IF(A_2024!$E$30=$A$201,A_2024!$G$30,IF(A_2024!$G$30=$A$201,A_2024!$E$30,IF(A_2024!$E$31=$A$201,A_2024!$G$31,IF(A_2024!$G$31=$A$201,A_2024!$E$31,IF(A_2024!$E$32=$A$201,A_2024!$G$32,IF(A_2024!$G$32=$A$201,A_2024!$E$32,""))))))</f>
        <v>#REF!</v>
      </c>
      <c r="Q202" s="1362"/>
      <c r="R202" s="1362"/>
      <c r="S202" s="1362"/>
      <c r="T202" s="1362"/>
      <c r="U202" s="1363"/>
      <c r="V202" s="1361" t="e">
        <f>IF(A_2024!#REF!=$A$201,A_2024!#REF!,IF(A_2024!#REF!=$A$201,A_2024!#REF!,IF(A_2024!#REF!=$A$201,A_2024!#REF!,IF(A_2024!#REF!=$A$201,A_2024!#REF!,IF(A_2024!#REF!=$A$201,A_2024!#REF!,IF(A_2024!#REF!=$A$201,A_2024!#REF!,""))))))</f>
        <v>#REF!</v>
      </c>
      <c r="W202" s="1362"/>
      <c r="X202" s="1362"/>
      <c r="Y202" s="1362"/>
      <c r="Z202" s="1362"/>
      <c r="AA202" s="1363"/>
      <c r="AB202" s="1361" t="e">
        <f>IF(A_2024!#REF!=$A$201,A_2024!#REF!,IF(A_2024!#REF!=$A$201,A_2024!#REF!,IF(A_2024!#REF!=$A$201,A_2024!#REF!,IF(A_2024!#REF!=$A$201,A_2024!#REF!,IF(A_2024!#REF!=$A$201,A_2024!#REF!,IF(A_2024!#REF!=$A$201,A_2024!#REF!,""))))))</f>
        <v>#REF!</v>
      </c>
      <c r="AC202" s="1362"/>
      <c r="AD202" s="1362"/>
      <c r="AE202" s="1362"/>
      <c r="AF202" s="1362"/>
      <c r="AG202" s="1362"/>
      <c r="AH202" s="1361"/>
      <c r="AI202" s="1362"/>
      <c r="AJ202" s="1362"/>
      <c r="AK202" s="1362"/>
      <c r="AL202" s="1362"/>
      <c r="AM202" s="1363"/>
      <c r="AN202" s="1371"/>
      <c r="AO202" s="1372"/>
      <c r="AP202" s="549"/>
      <c r="AQ202" s="549"/>
    </row>
    <row r="203" spans="1:43" ht="18.75" hidden="1" x14ac:dyDescent="0.3">
      <c r="A203" s="270"/>
      <c r="B203" s="271"/>
      <c r="C203" s="272"/>
      <c r="D203" s="319"/>
      <c r="E203" s="320" t="s">
        <v>140</v>
      </c>
      <c r="F203" s="321"/>
      <c r="G203" s="369"/>
      <c r="H203" s="323" t="s">
        <v>140</v>
      </c>
      <c r="I203" s="370"/>
      <c r="J203" s="319"/>
      <c r="K203" s="320" t="s">
        <v>140</v>
      </c>
      <c r="L203" s="321"/>
      <c r="M203" s="369"/>
      <c r="N203" s="485" t="s">
        <v>140</v>
      </c>
      <c r="O203" s="370"/>
      <c r="P203" s="319"/>
      <c r="Q203" s="486" t="s">
        <v>140</v>
      </c>
      <c r="R203" s="321"/>
      <c r="S203" s="369"/>
      <c r="T203" s="485" t="s">
        <v>140</v>
      </c>
      <c r="U203" s="370"/>
      <c r="V203" s="319"/>
      <c r="W203" s="486" t="s">
        <v>140</v>
      </c>
      <c r="X203" s="321"/>
      <c r="Y203" s="369"/>
      <c r="Z203" s="485" t="s">
        <v>140</v>
      </c>
      <c r="AA203" s="370"/>
      <c r="AB203" s="319"/>
      <c r="AC203" s="320" t="s">
        <v>140</v>
      </c>
      <c r="AD203" s="321"/>
      <c r="AE203" s="369"/>
      <c r="AF203" s="485" t="s">
        <v>140</v>
      </c>
      <c r="AG203" s="329"/>
      <c r="AH203" s="389"/>
      <c r="AI203" s="320" t="s">
        <v>140</v>
      </c>
      <c r="AJ203" s="334"/>
      <c r="AK203" s="335"/>
      <c r="AL203" s="320" t="s">
        <v>140</v>
      </c>
      <c r="AM203" s="333"/>
      <c r="AN203" s="1371"/>
      <c r="AO203" s="1372"/>
    </row>
    <row r="204" spans="1:43" ht="15.75" hidden="1" thickBot="1" x14ac:dyDescent="0.3">
      <c r="A204" s="1364" t="s">
        <v>446</v>
      </c>
      <c r="B204" s="1365"/>
      <c r="C204" s="1365"/>
      <c r="D204" s="1367" t="s">
        <v>447</v>
      </c>
      <c r="E204" s="1368"/>
      <c r="F204" s="1368"/>
      <c r="G204" s="1369" t="s">
        <v>448</v>
      </c>
      <c r="H204" s="1369"/>
      <c r="I204" s="1370"/>
      <c r="J204" s="1367" t="s">
        <v>447</v>
      </c>
      <c r="K204" s="1368"/>
      <c r="L204" s="1368"/>
      <c r="M204" s="1351" t="s">
        <v>448</v>
      </c>
      <c r="N204" s="1351"/>
      <c r="O204" s="1352"/>
      <c r="P204" s="1349" t="s">
        <v>447</v>
      </c>
      <c r="Q204" s="1350"/>
      <c r="R204" s="1350"/>
      <c r="S204" s="1351" t="s">
        <v>448</v>
      </c>
      <c r="T204" s="1351"/>
      <c r="U204" s="1352"/>
      <c r="V204" s="1349" t="s">
        <v>447</v>
      </c>
      <c r="W204" s="1350"/>
      <c r="X204" s="1350"/>
      <c r="Y204" s="1351" t="s">
        <v>448</v>
      </c>
      <c r="Z204" s="1351"/>
      <c r="AA204" s="1352"/>
      <c r="AB204" s="1349" t="s">
        <v>447</v>
      </c>
      <c r="AC204" s="1350"/>
      <c r="AD204" s="1350"/>
      <c r="AE204" s="1351" t="s">
        <v>448</v>
      </c>
      <c r="AF204" s="1351"/>
      <c r="AG204" s="1353"/>
      <c r="AH204" s="1354" t="s">
        <v>447</v>
      </c>
      <c r="AI204" s="1347"/>
      <c r="AJ204" s="1347"/>
      <c r="AK204" s="1347" t="s">
        <v>448</v>
      </c>
      <c r="AL204" s="1347"/>
      <c r="AM204" s="1348"/>
      <c r="AN204" s="279" t="s">
        <v>449</v>
      </c>
      <c r="AO204" s="280" t="s">
        <v>450</v>
      </c>
      <c r="AP204" s="281"/>
      <c r="AQ204" s="281"/>
    </row>
    <row r="205" spans="1:43" hidden="1" x14ac:dyDescent="0.2">
      <c r="A205" s="269" t="s">
        <v>440</v>
      </c>
      <c r="C205" s="265" t="s">
        <v>441</v>
      </c>
      <c r="D205" s="282"/>
      <c r="E205" s="283" t="s">
        <v>140</v>
      </c>
      <c r="F205" s="284"/>
      <c r="G205" s="300"/>
      <c r="H205" s="301" t="s">
        <v>140</v>
      </c>
      <c r="I205" s="302"/>
      <c r="J205" s="282"/>
      <c r="K205" s="283" t="s">
        <v>140</v>
      </c>
      <c r="L205" s="284"/>
      <c r="M205" s="292"/>
      <c r="N205" s="290" t="s">
        <v>140</v>
      </c>
      <c r="O205" s="293"/>
      <c r="P205" s="289"/>
      <c r="Q205" s="301" t="s">
        <v>140</v>
      </c>
      <c r="R205" s="291"/>
      <c r="S205" s="292"/>
      <c r="T205" s="290" t="s">
        <v>140</v>
      </c>
      <c r="U205" s="293"/>
      <c r="V205" s="289"/>
      <c r="W205" s="301" t="s">
        <v>140</v>
      </c>
      <c r="X205" s="291"/>
      <c r="Y205" s="292"/>
      <c r="Z205" s="290" t="s">
        <v>140</v>
      </c>
      <c r="AA205" s="293"/>
      <c r="AB205" s="300"/>
      <c r="AC205" s="301" t="s">
        <v>140</v>
      </c>
      <c r="AD205" s="302"/>
      <c r="AE205" s="292"/>
      <c r="AF205" s="290" t="s">
        <v>140</v>
      </c>
      <c r="AG205" s="290"/>
      <c r="AH205" s="390"/>
      <c r="AI205" s="341" t="s">
        <v>140</v>
      </c>
      <c r="AJ205" s="342"/>
      <c r="AK205" s="343"/>
      <c r="AL205" s="340" t="s">
        <v>140</v>
      </c>
      <c r="AM205" s="340"/>
      <c r="AN205" s="287" t="str">
        <f>IF(AP205&gt;0,AP205,IF(AQ205&gt;0,AP205,""))</f>
        <v/>
      </c>
      <c r="AO205" s="288" t="str">
        <f>IF(AP205&gt;0,AQ205,IF(AQ205&gt;0,AQ205,""))</f>
        <v/>
      </c>
      <c r="AP205" s="265">
        <f t="shared" ref="AP205:AP240" si="80">SUM(D205,G205,J205,M205,P205,S205,V205,Y205,AB205,AE205,AH205,AK205)</f>
        <v>0</v>
      </c>
      <c r="AQ205" s="266">
        <f t="shared" ref="AQ205:AQ240" si="81">SUM(F205,I205,L205,O205,R205,U205,X205,AA205,AD205,AG205,AJ205,AM205)</f>
        <v>0</v>
      </c>
    </row>
    <row r="206" spans="1:43" hidden="1" x14ac:dyDescent="0.2">
      <c r="A206" s="269" t="s">
        <v>438</v>
      </c>
      <c r="C206" s="265" t="s">
        <v>439</v>
      </c>
      <c r="D206" s="289"/>
      <c r="E206" s="290" t="s">
        <v>140</v>
      </c>
      <c r="F206" s="291"/>
      <c r="G206" s="300"/>
      <c r="H206" s="301" t="s">
        <v>140</v>
      </c>
      <c r="I206" s="302"/>
      <c r="J206" s="289"/>
      <c r="K206" s="290" t="s">
        <v>140</v>
      </c>
      <c r="L206" s="291"/>
      <c r="M206" s="292"/>
      <c r="N206" s="290" t="s">
        <v>140</v>
      </c>
      <c r="O206" s="293"/>
      <c r="P206" s="289"/>
      <c r="Q206" s="301" t="s">
        <v>140</v>
      </c>
      <c r="R206" s="291"/>
      <c r="S206" s="292"/>
      <c r="T206" s="290" t="s">
        <v>140</v>
      </c>
      <c r="U206" s="293"/>
      <c r="V206" s="289"/>
      <c r="W206" s="301" t="s">
        <v>140</v>
      </c>
      <c r="X206" s="291"/>
      <c r="Y206" s="292"/>
      <c r="Z206" s="290" t="s">
        <v>140</v>
      </c>
      <c r="AA206" s="293"/>
      <c r="AB206" s="300"/>
      <c r="AC206" s="301" t="s">
        <v>140</v>
      </c>
      <c r="AD206" s="302"/>
      <c r="AE206" s="292"/>
      <c r="AF206" s="290" t="s">
        <v>140</v>
      </c>
      <c r="AG206" s="290"/>
      <c r="AH206" s="390"/>
      <c r="AI206" s="341" t="s">
        <v>140</v>
      </c>
      <c r="AJ206" s="342"/>
      <c r="AK206" s="343"/>
      <c r="AL206" s="340" t="s">
        <v>140</v>
      </c>
      <c r="AM206" s="340"/>
      <c r="AN206" s="287" t="str">
        <f>IF(AP206&gt;0,AP206,IF(AQ206&gt;0,AP206,""))</f>
        <v/>
      </c>
      <c r="AO206" s="288" t="str">
        <f>IF(AP206&gt;0,AQ206,IF(AQ206&gt;0,AQ206,""))</f>
        <v/>
      </c>
      <c r="AP206" s="265">
        <f t="shared" si="80"/>
        <v>0</v>
      </c>
      <c r="AQ206" s="266">
        <f t="shared" si="81"/>
        <v>0</v>
      </c>
    </row>
    <row r="207" spans="1:43" hidden="1" x14ac:dyDescent="0.2">
      <c r="A207" s="269" t="s">
        <v>436</v>
      </c>
      <c r="C207" s="265" t="s">
        <v>437</v>
      </c>
      <c r="D207" s="289"/>
      <c r="E207" s="290" t="s">
        <v>140</v>
      </c>
      <c r="F207" s="291"/>
      <c r="G207" s="300"/>
      <c r="H207" s="301" t="s">
        <v>140</v>
      </c>
      <c r="I207" s="302"/>
      <c r="J207" s="289"/>
      <c r="K207" s="290" t="s">
        <v>140</v>
      </c>
      <c r="L207" s="291"/>
      <c r="M207" s="292"/>
      <c r="N207" s="290" t="s">
        <v>140</v>
      </c>
      <c r="O207" s="293"/>
      <c r="P207" s="289"/>
      <c r="Q207" s="301" t="s">
        <v>140</v>
      </c>
      <c r="R207" s="291"/>
      <c r="S207" s="292"/>
      <c r="T207" s="290" t="s">
        <v>140</v>
      </c>
      <c r="U207" s="293"/>
      <c r="V207" s="289"/>
      <c r="W207" s="301" t="s">
        <v>140</v>
      </c>
      <c r="X207" s="291"/>
      <c r="Y207" s="292"/>
      <c r="Z207" s="290" t="s">
        <v>140</v>
      </c>
      <c r="AA207" s="293"/>
      <c r="AB207" s="300"/>
      <c r="AC207" s="301" t="s">
        <v>140</v>
      </c>
      <c r="AD207" s="302"/>
      <c r="AE207" s="292"/>
      <c r="AF207" s="290" t="s">
        <v>140</v>
      </c>
      <c r="AG207" s="290"/>
      <c r="AH207" s="390"/>
      <c r="AI207" s="341" t="s">
        <v>140</v>
      </c>
      <c r="AJ207" s="342"/>
      <c r="AK207" s="343"/>
      <c r="AL207" s="340" t="s">
        <v>140</v>
      </c>
      <c r="AM207" s="340"/>
      <c r="AN207" s="287" t="str">
        <f>IF(AP207&gt;0,AP207,IF(AQ207&gt;0,AP207,""))</f>
        <v/>
      </c>
      <c r="AO207" s="288" t="str">
        <f>IF(AP207&gt;0,AQ207,IF(AQ207&gt;0,AQ207,""))</f>
        <v/>
      </c>
      <c r="AP207" s="265">
        <f t="shared" si="80"/>
        <v>0</v>
      </c>
      <c r="AQ207" s="266">
        <f t="shared" si="81"/>
        <v>0</v>
      </c>
    </row>
    <row r="208" spans="1:43" hidden="1" x14ac:dyDescent="0.2">
      <c r="A208" s="269" t="s">
        <v>434</v>
      </c>
      <c r="C208" s="265" t="s">
        <v>435</v>
      </c>
      <c r="D208" s="289"/>
      <c r="E208" s="290" t="s">
        <v>140</v>
      </c>
      <c r="F208" s="291"/>
      <c r="G208" s="300"/>
      <c r="H208" s="301" t="s">
        <v>140</v>
      </c>
      <c r="I208" s="302"/>
      <c r="J208" s="289"/>
      <c r="K208" s="301" t="s">
        <v>140</v>
      </c>
      <c r="L208" s="291"/>
      <c r="M208" s="292"/>
      <c r="N208" s="290" t="s">
        <v>140</v>
      </c>
      <c r="O208" s="293"/>
      <c r="P208" s="289"/>
      <c r="Q208" s="301" t="s">
        <v>140</v>
      </c>
      <c r="R208" s="291"/>
      <c r="S208" s="292"/>
      <c r="T208" s="290" t="s">
        <v>140</v>
      </c>
      <c r="U208" s="293"/>
      <c r="V208" s="289"/>
      <c r="W208" s="301" t="s">
        <v>140</v>
      </c>
      <c r="X208" s="291"/>
      <c r="Y208" s="292"/>
      <c r="Z208" s="290" t="s">
        <v>140</v>
      </c>
      <c r="AA208" s="293"/>
      <c r="AB208" s="289"/>
      <c r="AC208" s="301" t="s">
        <v>140</v>
      </c>
      <c r="AD208" s="291"/>
      <c r="AE208" s="292"/>
      <c r="AF208" s="290" t="s">
        <v>140</v>
      </c>
      <c r="AG208" s="290"/>
      <c r="AH208" s="390"/>
      <c r="AI208" s="341" t="s">
        <v>140</v>
      </c>
      <c r="AJ208" s="342"/>
      <c r="AK208" s="343"/>
      <c r="AL208" s="340" t="s">
        <v>140</v>
      </c>
      <c r="AM208" s="340"/>
      <c r="AN208" s="287" t="str">
        <f>IF(AP208&gt;0,AP208,IF(AQ208&gt;0,AP208,""))</f>
        <v/>
      </c>
      <c r="AO208" s="288" t="str">
        <f>IF(AP208&gt;0,AQ208,IF(AQ208&gt;0,AQ208,""))</f>
        <v/>
      </c>
      <c r="AP208" s="265">
        <f t="shared" si="80"/>
        <v>0</v>
      </c>
      <c r="AQ208" s="266">
        <f t="shared" si="81"/>
        <v>0</v>
      </c>
    </row>
    <row r="209" spans="1:43" hidden="1" x14ac:dyDescent="0.2">
      <c r="A209" s="269" t="s">
        <v>313</v>
      </c>
      <c r="C209" s="265" t="s">
        <v>376</v>
      </c>
      <c r="D209" s="289"/>
      <c r="E209" s="290" t="s">
        <v>140</v>
      </c>
      <c r="F209" s="291"/>
      <c r="G209" s="300"/>
      <c r="H209" s="301" t="s">
        <v>140</v>
      </c>
      <c r="I209" s="302"/>
      <c r="J209" s="289"/>
      <c r="K209" s="301" t="s">
        <v>140</v>
      </c>
      <c r="L209" s="291"/>
      <c r="M209" s="292"/>
      <c r="N209" s="290" t="s">
        <v>140</v>
      </c>
      <c r="O209" s="293"/>
      <c r="P209" s="289"/>
      <c r="Q209" s="301" t="s">
        <v>140</v>
      </c>
      <c r="R209" s="291"/>
      <c r="S209" s="292"/>
      <c r="T209" s="290" t="s">
        <v>140</v>
      </c>
      <c r="U209" s="293"/>
      <c r="V209" s="289"/>
      <c r="W209" s="301" t="s">
        <v>140</v>
      </c>
      <c r="X209" s="291"/>
      <c r="Y209" s="292"/>
      <c r="Z209" s="290" t="s">
        <v>140</v>
      </c>
      <c r="AA209" s="293"/>
      <c r="AB209" s="289"/>
      <c r="AC209" s="301" t="s">
        <v>140</v>
      </c>
      <c r="AD209" s="291"/>
      <c r="AE209" s="292"/>
      <c r="AF209" s="290" t="s">
        <v>140</v>
      </c>
      <c r="AG209" s="290"/>
      <c r="AH209" s="390"/>
      <c r="AI209" s="341" t="s">
        <v>140</v>
      </c>
      <c r="AJ209" s="342"/>
      <c r="AK209" s="343"/>
      <c r="AL209" s="340" t="s">
        <v>140</v>
      </c>
      <c r="AM209" s="340"/>
      <c r="AN209" s="287" t="str">
        <f t="shared" ref="AN209:AN220" si="82">IF(AP209&gt;0,AP209,IF(AQ209&gt;0,AP209,""))</f>
        <v/>
      </c>
      <c r="AO209" s="288" t="str">
        <f t="shared" ref="AO209:AO220" si="83">IF(AP209&gt;0,AQ209,IF(AQ209&gt;0,AQ209,""))</f>
        <v/>
      </c>
      <c r="AP209" s="265">
        <f t="shared" si="80"/>
        <v>0</v>
      </c>
      <c r="AQ209" s="266">
        <f t="shared" si="81"/>
        <v>0</v>
      </c>
    </row>
    <row r="210" spans="1:43" hidden="1" x14ac:dyDescent="0.2">
      <c r="A210" s="269"/>
      <c r="D210" s="289"/>
      <c r="E210" s="290" t="s">
        <v>140</v>
      </c>
      <c r="F210" s="291"/>
      <c r="G210" s="300"/>
      <c r="H210" s="301" t="s">
        <v>140</v>
      </c>
      <c r="I210" s="302"/>
      <c r="J210" s="289"/>
      <c r="K210" s="301" t="s">
        <v>140</v>
      </c>
      <c r="L210" s="291"/>
      <c r="M210" s="292"/>
      <c r="N210" s="290" t="s">
        <v>140</v>
      </c>
      <c r="O210" s="293"/>
      <c r="P210" s="289"/>
      <c r="Q210" s="301" t="s">
        <v>140</v>
      </c>
      <c r="R210" s="291"/>
      <c r="S210" s="292"/>
      <c r="T210" s="290" t="s">
        <v>140</v>
      </c>
      <c r="U210" s="293"/>
      <c r="V210" s="289"/>
      <c r="W210" s="301" t="s">
        <v>140</v>
      </c>
      <c r="X210" s="291"/>
      <c r="Y210" s="292"/>
      <c r="Z210" s="290" t="s">
        <v>140</v>
      </c>
      <c r="AA210" s="293"/>
      <c r="AB210" s="289"/>
      <c r="AC210" s="301" t="s">
        <v>140</v>
      </c>
      <c r="AD210" s="291"/>
      <c r="AE210" s="292"/>
      <c r="AF210" s="290" t="s">
        <v>140</v>
      </c>
      <c r="AG210" s="290"/>
      <c r="AH210" s="390"/>
      <c r="AI210" s="341" t="s">
        <v>140</v>
      </c>
      <c r="AJ210" s="342"/>
      <c r="AK210" s="343"/>
      <c r="AL210" s="340" t="s">
        <v>140</v>
      </c>
      <c r="AM210" s="340"/>
      <c r="AN210" s="287" t="str">
        <f t="shared" si="82"/>
        <v/>
      </c>
      <c r="AO210" s="288" t="str">
        <f t="shared" si="83"/>
        <v/>
      </c>
      <c r="AP210" s="265">
        <f t="shared" si="80"/>
        <v>0</v>
      </c>
      <c r="AQ210" s="266">
        <f t="shared" si="81"/>
        <v>0</v>
      </c>
    </row>
    <row r="211" spans="1:43" hidden="1" x14ac:dyDescent="0.2">
      <c r="A211" s="269"/>
      <c r="D211" s="289"/>
      <c r="E211" s="290" t="s">
        <v>140</v>
      </c>
      <c r="F211" s="291"/>
      <c r="G211" s="300"/>
      <c r="H211" s="301" t="s">
        <v>140</v>
      </c>
      <c r="I211" s="302"/>
      <c r="J211" s="289"/>
      <c r="K211" s="301" t="s">
        <v>140</v>
      </c>
      <c r="L211" s="291"/>
      <c r="M211" s="292"/>
      <c r="N211" s="290" t="s">
        <v>140</v>
      </c>
      <c r="O211" s="293"/>
      <c r="P211" s="289"/>
      <c r="Q211" s="301" t="s">
        <v>140</v>
      </c>
      <c r="R211" s="291"/>
      <c r="S211" s="292"/>
      <c r="T211" s="290" t="s">
        <v>140</v>
      </c>
      <c r="U211" s="293"/>
      <c r="V211" s="289"/>
      <c r="W211" s="301" t="s">
        <v>140</v>
      </c>
      <c r="X211" s="291"/>
      <c r="Y211" s="292"/>
      <c r="Z211" s="290" t="s">
        <v>140</v>
      </c>
      <c r="AA211" s="293"/>
      <c r="AB211" s="289"/>
      <c r="AC211" s="301" t="s">
        <v>140</v>
      </c>
      <c r="AD211" s="291"/>
      <c r="AE211" s="292"/>
      <c r="AF211" s="290" t="s">
        <v>140</v>
      </c>
      <c r="AG211" s="290"/>
      <c r="AH211" s="390"/>
      <c r="AI211" s="341" t="s">
        <v>140</v>
      </c>
      <c r="AJ211" s="342"/>
      <c r="AK211" s="343"/>
      <c r="AL211" s="340" t="s">
        <v>140</v>
      </c>
      <c r="AM211" s="340"/>
      <c r="AN211" s="287" t="str">
        <f t="shared" si="82"/>
        <v/>
      </c>
      <c r="AO211" s="288" t="str">
        <f t="shared" si="83"/>
        <v/>
      </c>
      <c r="AP211" s="265">
        <f t="shared" si="80"/>
        <v>0</v>
      </c>
      <c r="AQ211" s="266">
        <f t="shared" si="81"/>
        <v>0</v>
      </c>
    </row>
    <row r="212" spans="1:43" hidden="1" x14ac:dyDescent="0.2">
      <c r="A212" s="269"/>
      <c r="D212" s="289"/>
      <c r="E212" s="290" t="s">
        <v>140</v>
      </c>
      <c r="F212" s="291"/>
      <c r="G212" s="300"/>
      <c r="H212" s="301" t="s">
        <v>140</v>
      </c>
      <c r="I212" s="302"/>
      <c r="J212" s="289"/>
      <c r="K212" s="301" t="s">
        <v>140</v>
      </c>
      <c r="L212" s="291"/>
      <c r="M212" s="292"/>
      <c r="N212" s="290" t="s">
        <v>140</v>
      </c>
      <c r="O212" s="293"/>
      <c r="P212" s="289"/>
      <c r="Q212" s="301" t="s">
        <v>140</v>
      </c>
      <c r="R212" s="291"/>
      <c r="S212" s="292"/>
      <c r="T212" s="290" t="s">
        <v>140</v>
      </c>
      <c r="U212" s="293"/>
      <c r="V212" s="289"/>
      <c r="W212" s="301" t="s">
        <v>140</v>
      </c>
      <c r="X212" s="291"/>
      <c r="Y212" s="292"/>
      <c r="Z212" s="290" t="s">
        <v>140</v>
      </c>
      <c r="AA212" s="293"/>
      <c r="AB212" s="289"/>
      <c r="AC212" s="301" t="s">
        <v>140</v>
      </c>
      <c r="AD212" s="291"/>
      <c r="AE212" s="292"/>
      <c r="AF212" s="290" t="s">
        <v>140</v>
      </c>
      <c r="AG212" s="290"/>
      <c r="AH212" s="390"/>
      <c r="AI212" s="341" t="s">
        <v>140</v>
      </c>
      <c r="AJ212" s="342"/>
      <c r="AK212" s="343"/>
      <c r="AL212" s="340" t="s">
        <v>140</v>
      </c>
      <c r="AM212" s="340"/>
      <c r="AN212" s="287" t="str">
        <f t="shared" si="82"/>
        <v/>
      </c>
      <c r="AO212" s="288" t="str">
        <f t="shared" si="83"/>
        <v/>
      </c>
      <c r="AP212" s="265">
        <f t="shared" si="80"/>
        <v>0</v>
      </c>
      <c r="AQ212" s="266">
        <f t="shared" si="81"/>
        <v>0</v>
      </c>
    </row>
    <row r="213" spans="1:43" hidden="1" x14ac:dyDescent="0.2">
      <c r="A213" s="269"/>
      <c r="D213" s="289"/>
      <c r="E213" s="290" t="s">
        <v>140</v>
      </c>
      <c r="F213" s="291"/>
      <c r="G213" s="300"/>
      <c r="H213" s="301" t="s">
        <v>140</v>
      </c>
      <c r="I213" s="302"/>
      <c r="J213" s="289"/>
      <c r="K213" s="301" t="s">
        <v>140</v>
      </c>
      <c r="L213" s="291"/>
      <c r="M213" s="292"/>
      <c r="N213" s="290" t="s">
        <v>140</v>
      </c>
      <c r="O213" s="293"/>
      <c r="P213" s="289"/>
      <c r="Q213" s="301" t="s">
        <v>140</v>
      </c>
      <c r="R213" s="291"/>
      <c r="S213" s="292"/>
      <c r="T213" s="290" t="s">
        <v>140</v>
      </c>
      <c r="U213" s="293"/>
      <c r="V213" s="289"/>
      <c r="W213" s="301" t="s">
        <v>140</v>
      </c>
      <c r="X213" s="291"/>
      <c r="Y213" s="292"/>
      <c r="Z213" s="290" t="s">
        <v>140</v>
      </c>
      <c r="AA213" s="293"/>
      <c r="AB213" s="289"/>
      <c r="AC213" s="301" t="s">
        <v>140</v>
      </c>
      <c r="AD213" s="291"/>
      <c r="AE213" s="292"/>
      <c r="AF213" s="290" t="s">
        <v>140</v>
      </c>
      <c r="AG213" s="290"/>
      <c r="AH213" s="390"/>
      <c r="AI213" s="341" t="s">
        <v>140</v>
      </c>
      <c r="AJ213" s="342"/>
      <c r="AK213" s="343"/>
      <c r="AL213" s="340" t="s">
        <v>140</v>
      </c>
      <c r="AM213" s="340"/>
      <c r="AN213" s="287" t="str">
        <f t="shared" si="82"/>
        <v/>
      </c>
      <c r="AO213" s="288" t="str">
        <f t="shared" si="83"/>
        <v/>
      </c>
      <c r="AP213" s="265">
        <f t="shared" si="80"/>
        <v>0</v>
      </c>
      <c r="AQ213" s="266">
        <f t="shared" si="81"/>
        <v>0</v>
      </c>
    </row>
    <row r="214" spans="1:43" hidden="1" x14ac:dyDescent="0.2">
      <c r="A214" s="269"/>
      <c r="D214" s="289"/>
      <c r="E214" s="290" t="s">
        <v>140</v>
      </c>
      <c r="F214" s="291"/>
      <c r="G214" s="300"/>
      <c r="H214" s="301" t="s">
        <v>140</v>
      </c>
      <c r="I214" s="302"/>
      <c r="J214" s="289"/>
      <c r="K214" s="301" t="s">
        <v>140</v>
      </c>
      <c r="L214" s="291"/>
      <c r="M214" s="292"/>
      <c r="N214" s="290" t="s">
        <v>140</v>
      </c>
      <c r="O214" s="293"/>
      <c r="P214" s="289"/>
      <c r="Q214" s="301" t="s">
        <v>140</v>
      </c>
      <c r="R214" s="291"/>
      <c r="S214" s="292"/>
      <c r="T214" s="290" t="s">
        <v>140</v>
      </c>
      <c r="U214" s="293"/>
      <c r="V214" s="289"/>
      <c r="W214" s="301" t="s">
        <v>140</v>
      </c>
      <c r="X214" s="291"/>
      <c r="Y214" s="292"/>
      <c r="Z214" s="290" t="s">
        <v>140</v>
      </c>
      <c r="AA214" s="293"/>
      <c r="AB214" s="289"/>
      <c r="AC214" s="301" t="s">
        <v>140</v>
      </c>
      <c r="AD214" s="291"/>
      <c r="AE214" s="292"/>
      <c r="AF214" s="290" t="s">
        <v>140</v>
      </c>
      <c r="AG214" s="290"/>
      <c r="AH214" s="390"/>
      <c r="AI214" s="341" t="s">
        <v>140</v>
      </c>
      <c r="AJ214" s="342"/>
      <c r="AK214" s="343"/>
      <c r="AL214" s="340" t="s">
        <v>140</v>
      </c>
      <c r="AM214" s="340"/>
      <c r="AN214" s="287" t="str">
        <f t="shared" si="82"/>
        <v/>
      </c>
      <c r="AO214" s="288" t="str">
        <f t="shared" si="83"/>
        <v/>
      </c>
      <c r="AP214" s="265">
        <f t="shared" si="80"/>
        <v>0</v>
      </c>
      <c r="AQ214" s="266">
        <f t="shared" si="81"/>
        <v>0</v>
      </c>
    </row>
    <row r="215" spans="1:43" hidden="1" x14ac:dyDescent="0.2">
      <c r="A215" s="269"/>
      <c r="D215" s="289"/>
      <c r="E215" s="290" t="s">
        <v>140</v>
      </c>
      <c r="F215" s="291"/>
      <c r="G215" s="300"/>
      <c r="H215" s="301" t="s">
        <v>140</v>
      </c>
      <c r="I215" s="302"/>
      <c r="J215" s="289"/>
      <c r="K215" s="301" t="s">
        <v>140</v>
      </c>
      <c r="L215" s="291"/>
      <c r="M215" s="292"/>
      <c r="N215" s="290" t="s">
        <v>140</v>
      </c>
      <c r="O215" s="293"/>
      <c r="P215" s="289"/>
      <c r="Q215" s="301" t="s">
        <v>140</v>
      </c>
      <c r="R215" s="291"/>
      <c r="S215" s="292"/>
      <c r="T215" s="290" t="s">
        <v>140</v>
      </c>
      <c r="U215" s="293"/>
      <c r="V215" s="289"/>
      <c r="W215" s="301" t="s">
        <v>140</v>
      </c>
      <c r="X215" s="291"/>
      <c r="Y215" s="292"/>
      <c r="Z215" s="290" t="s">
        <v>140</v>
      </c>
      <c r="AA215" s="293"/>
      <c r="AB215" s="289"/>
      <c r="AC215" s="301" t="s">
        <v>140</v>
      </c>
      <c r="AD215" s="291"/>
      <c r="AE215" s="292"/>
      <c r="AF215" s="290" t="s">
        <v>140</v>
      </c>
      <c r="AG215" s="290"/>
      <c r="AH215" s="390"/>
      <c r="AI215" s="341" t="s">
        <v>140</v>
      </c>
      <c r="AJ215" s="342"/>
      <c r="AK215" s="343"/>
      <c r="AL215" s="340" t="s">
        <v>140</v>
      </c>
      <c r="AM215" s="340"/>
      <c r="AN215" s="287" t="str">
        <f t="shared" si="82"/>
        <v/>
      </c>
      <c r="AO215" s="288" t="str">
        <f t="shared" si="83"/>
        <v/>
      </c>
      <c r="AP215" s="265">
        <f t="shared" si="80"/>
        <v>0</v>
      </c>
      <c r="AQ215" s="266">
        <f t="shared" si="81"/>
        <v>0</v>
      </c>
    </row>
    <row r="216" spans="1:43" hidden="1" x14ac:dyDescent="0.2">
      <c r="A216" s="269"/>
      <c r="D216" s="289"/>
      <c r="E216" s="290" t="s">
        <v>140</v>
      </c>
      <c r="F216" s="291"/>
      <c r="G216" s="300"/>
      <c r="H216" s="301" t="s">
        <v>140</v>
      </c>
      <c r="I216" s="302"/>
      <c r="J216" s="289"/>
      <c r="K216" s="301" t="s">
        <v>140</v>
      </c>
      <c r="L216" s="291"/>
      <c r="M216" s="292"/>
      <c r="N216" s="290" t="s">
        <v>140</v>
      </c>
      <c r="O216" s="293"/>
      <c r="P216" s="289"/>
      <c r="Q216" s="301" t="s">
        <v>140</v>
      </c>
      <c r="R216" s="291"/>
      <c r="S216" s="292"/>
      <c r="T216" s="290" t="s">
        <v>140</v>
      </c>
      <c r="U216" s="293"/>
      <c r="V216" s="289"/>
      <c r="W216" s="301" t="s">
        <v>140</v>
      </c>
      <c r="X216" s="291"/>
      <c r="Y216" s="292"/>
      <c r="Z216" s="290" t="s">
        <v>140</v>
      </c>
      <c r="AA216" s="293"/>
      <c r="AB216" s="289"/>
      <c r="AC216" s="301" t="s">
        <v>140</v>
      </c>
      <c r="AD216" s="291"/>
      <c r="AE216" s="292"/>
      <c r="AF216" s="290" t="s">
        <v>140</v>
      </c>
      <c r="AG216" s="290"/>
      <c r="AH216" s="390"/>
      <c r="AI216" s="341" t="s">
        <v>140</v>
      </c>
      <c r="AJ216" s="342"/>
      <c r="AK216" s="343"/>
      <c r="AL216" s="340" t="s">
        <v>140</v>
      </c>
      <c r="AM216" s="340"/>
      <c r="AN216" s="287" t="str">
        <f t="shared" si="82"/>
        <v/>
      </c>
      <c r="AO216" s="288" t="str">
        <f t="shared" si="83"/>
        <v/>
      </c>
      <c r="AP216" s="265">
        <f t="shared" si="80"/>
        <v>0</v>
      </c>
      <c r="AQ216" s="266">
        <f t="shared" si="81"/>
        <v>0</v>
      </c>
    </row>
    <row r="217" spans="1:43" hidden="1" x14ac:dyDescent="0.2">
      <c r="A217" s="269"/>
      <c r="D217" s="289"/>
      <c r="E217" s="290" t="s">
        <v>140</v>
      </c>
      <c r="F217" s="291"/>
      <c r="G217" s="300"/>
      <c r="H217" s="301" t="s">
        <v>140</v>
      </c>
      <c r="I217" s="302"/>
      <c r="J217" s="289"/>
      <c r="K217" s="301" t="s">
        <v>140</v>
      </c>
      <c r="L217" s="291"/>
      <c r="M217" s="292"/>
      <c r="N217" s="290" t="s">
        <v>140</v>
      </c>
      <c r="O217" s="293"/>
      <c r="P217" s="289"/>
      <c r="Q217" s="301" t="s">
        <v>140</v>
      </c>
      <c r="R217" s="291"/>
      <c r="S217" s="292"/>
      <c r="T217" s="290" t="s">
        <v>140</v>
      </c>
      <c r="U217" s="293"/>
      <c r="V217" s="289"/>
      <c r="W217" s="301" t="s">
        <v>140</v>
      </c>
      <c r="X217" s="291"/>
      <c r="Y217" s="292"/>
      <c r="Z217" s="290" t="s">
        <v>140</v>
      </c>
      <c r="AA217" s="293"/>
      <c r="AB217" s="289"/>
      <c r="AC217" s="301" t="s">
        <v>140</v>
      </c>
      <c r="AD217" s="291"/>
      <c r="AE217" s="292"/>
      <c r="AF217" s="290" t="s">
        <v>140</v>
      </c>
      <c r="AG217" s="290"/>
      <c r="AH217" s="390"/>
      <c r="AI217" s="341" t="s">
        <v>140</v>
      </c>
      <c r="AJ217" s="342"/>
      <c r="AK217" s="343"/>
      <c r="AL217" s="340" t="s">
        <v>140</v>
      </c>
      <c r="AM217" s="340"/>
      <c r="AN217" s="287" t="str">
        <f t="shared" si="82"/>
        <v/>
      </c>
      <c r="AO217" s="288" t="str">
        <f t="shared" si="83"/>
        <v/>
      </c>
      <c r="AP217" s="265">
        <f t="shared" si="80"/>
        <v>0</v>
      </c>
      <c r="AQ217" s="266">
        <f t="shared" si="81"/>
        <v>0</v>
      </c>
    </row>
    <row r="218" spans="1:43" hidden="1" x14ac:dyDescent="0.2">
      <c r="A218" s="269"/>
      <c r="D218" s="289"/>
      <c r="E218" s="290" t="s">
        <v>140</v>
      </c>
      <c r="F218" s="291"/>
      <c r="G218" s="300"/>
      <c r="H218" s="301" t="s">
        <v>140</v>
      </c>
      <c r="I218" s="302"/>
      <c r="J218" s="289"/>
      <c r="K218" s="301" t="s">
        <v>140</v>
      </c>
      <c r="L218" s="291"/>
      <c r="M218" s="292"/>
      <c r="N218" s="290" t="s">
        <v>140</v>
      </c>
      <c r="O218" s="293"/>
      <c r="P218" s="289"/>
      <c r="Q218" s="301" t="s">
        <v>140</v>
      </c>
      <c r="R218" s="291"/>
      <c r="S218" s="292"/>
      <c r="T218" s="290" t="s">
        <v>140</v>
      </c>
      <c r="U218" s="293"/>
      <c r="V218" s="289"/>
      <c r="W218" s="301" t="s">
        <v>140</v>
      </c>
      <c r="X218" s="291"/>
      <c r="Y218" s="292"/>
      <c r="Z218" s="290" t="s">
        <v>140</v>
      </c>
      <c r="AA218" s="293"/>
      <c r="AB218" s="289"/>
      <c r="AC218" s="301" t="s">
        <v>140</v>
      </c>
      <c r="AD218" s="291"/>
      <c r="AE218" s="292"/>
      <c r="AF218" s="290" t="s">
        <v>140</v>
      </c>
      <c r="AG218" s="290"/>
      <c r="AH218" s="390"/>
      <c r="AI218" s="341" t="s">
        <v>140</v>
      </c>
      <c r="AJ218" s="342"/>
      <c r="AK218" s="343"/>
      <c r="AL218" s="340" t="s">
        <v>140</v>
      </c>
      <c r="AM218" s="340"/>
      <c r="AN218" s="287" t="str">
        <f t="shared" si="82"/>
        <v/>
      </c>
      <c r="AO218" s="288" t="str">
        <f t="shared" si="83"/>
        <v/>
      </c>
      <c r="AP218" s="265">
        <f t="shared" si="80"/>
        <v>0</v>
      </c>
      <c r="AQ218" s="266">
        <f t="shared" si="81"/>
        <v>0</v>
      </c>
    </row>
    <row r="219" spans="1:43" hidden="1" x14ac:dyDescent="0.2">
      <c r="A219" s="269"/>
      <c r="D219" s="289"/>
      <c r="E219" s="290" t="s">
        <v>140</v>
      </c>
      <c r="F219" s="291"/>
      <c r="G219" s="300"/>
      <c r="H219" s="301" t="s">
        <v>140</v>
      </c>
      <c r="I219" s="302"/>
      <c r="J219" s="289"/>
      <c r="K219" s="301" t="s">
        <v>140</v>
      </c>
      <c r="L219" s="291"/>
      <c r="M219" s="292"/>
      <c r="N219" s="290" t="s">
        <v>140</v>
      </c>
      <c r="O219" s="293"/>
      <c r="P219" s="289"/>
      <c r="Q219" s="301" t="s">
        <v>140</v>
      </c>
      <c r="R219" s="291"/>
      <c r="S219" s="292"/>
      <c r="T219" s="290" t="s">
        <v>140</v>
      </c>
      <c r="U219" s="293"/>
      <c r="V219" s="289"/>
      <c r="W219" s="301" t="s">
        <v>140</v>
      </c>
      <c r="X219" s="291"/>
      <c r="Y219" s="292"/>
      <c r="Z219" s="290" t="s">
        <v>140</v>
      </c>
      <c r="AA219" s="293"/>
      <c r="AB219" s="289"/>
      <c r="AC219" s="301" t="s">
        <v>140</v>
      </c>
      <c r="AD219" s="291"/>
      <c r="AE219" s="292"/>
      <c r="AF219" s="290" t="s">
        <v>140</v>
      </c>
      <c r="AG219" s="290"/>
      <c r="AH219" s="390"/>
      <c r="AI219" s="341" t="s">
        <v>140</v>
      </c>
      <c r="AJ219" s="342"/>
      <c r="AK219" s="343"/>
      <c r="AL219" s="340" t="s">
        <v>140</v>
      </c>
      <c r="AM219" s="340"/>
      <c r="AN219" s="287" t="str">
        <f t="shared" si="82"/>
        <v/>
      </c>
      <c r="AO219" s="288" t="str">
        <f t="shared" si="83"/>
        <v/>
      </c>
      <c r="AP219" s="265">
        <f t="shared" si="80"/>
        <v>0</v>
      </c>
      <c r="AQ219" s="266">
        <f t="shared" si="81"/>
        <v>0</v>
      </c>
    </row>
    <row r="220" spans="1:43" hidden="1" x14ac:dyDescent="0.2">
      <c r="A220" s="269"/>
      <c r="D220" s="294"/>
      <c r="E220" s="275" t="s">
        <v>140</v>
      </c>
      <c r="F220" s="295"/>
      <c r="G220" s="382"/>
      <c r="H220" s="380" t="s">
        <v>140</v>
      </c>
      <c r="I220" s="383"/>
      <c r="J220" s="294"/>
      <c r="K220" s="380" t="s">
        <v>140</v>
      </c>
      <c r="L220" s="295"/>
      <c r="M220" s="296"/>
      <c r="N220" s="275" t="s">
        <v>140</v>
      </c>
      <c r="O220" s="297"/>
      <c r="P220" s="294"/>
      <c r="Q220" s="380" t="s">
        <v>140</v>
      </c>
      <c r="R220" s="295"/>
      <c r="S220" s="296"/>
      <c r="T220" s="275" t="s">
        <v>140</v>
      </c>
      <c r="U220" s="297"/>
      <c r="V220" s="294"/>
      <c r="W220" s="380" t="s">
        <v>140</v>
      </c>
      <c r="X220" s="295"/>
      <c r="Y220" s="296"/>
      <c r="Z220" s="275" t="s">
        <v>140</v>
      </c>
      <c r="AA220" s="297"/>
      <c r="AB220" s="294"/>
      <c r="AC220" s="380" t="s">
        <v>140</v>
      </c>
      <c r="AD220" s="295"/>
      <c r="AE220" s="296"/>
      <c r="AF220" s="275" t="s">
        <v>140</v>
      </c>
      <c r="AG220" s="275"/>
      <c r="AH220" s="393"/>
      <c r="AI220" s="384" t="s">
        <v>140</v>
      </c>
      <c r="AJ220" s="385"/>
      <c r="AK220" s="386"/>
      <c r="AL220" s="273" t="s">
        <v>140</v>
      </c>
      <c r="AM220" s="273"/>
      <c r="AN220" s="287" t="str">
        <f t="shared" si="82"/>
        <v/>
      </c>
      <c r="AO220" s="288" t="str">
        <f t="shared" si="83"/>
        <v/>
      </c>
      <c r="AP220" s="265">
        <f t="shared" si="80"/>
        <v>0</v>
      </c>
      <c r="AQ220" s="266">
        <f t="shared" si="81"/>
        <v>0</v>
      </c>
    </row>
    <row r="221" spans="1:43" ht="15.75" hidden="1" thickBot="1" x14ac:dyDescent="0.3">
      <c r="A221" s="1364" t="s">
        <v>130</v>
      </c>
      <c r="B221" s="1365"/>
      <c r="C221" s="1366"/>
      <c r="D221" s="1367" t="s">
        <v>447</v>
      </c>
      <c r="E221" s="1368"/>
      <c r="F221" s="1368"/>
      <c r="G221" s="1369" t="s">
        <v>448</v>
      </c>
      <c r="H221" s="1369"/>
      <c r="I221" s="1370"/>
      <c r="J221" s="1349" t="s">
        <v>447</v>
      </c>
      <c r="K221" s="1350"/>
      <c r="L221" s="1350"/>
      <c r="M221" s="1351" t="s">
        <v>448</v>
      </c>
      <c r="N221" s="1351"/>
      <c r="O221" s="1352"/>
      <c r="P221" s="1349" t="s">
        <v>447</v>
      </c>
      <c r="Q221" s="1350"/>
      <c r="R221" s="1350"/>
      <c r="S221" s="1351" t="s">
        <v>448</v>
      </c>
      <c r="T221" s="1351"/>
      <c r="U221" s="1352"/>
      <c r="V221" s="1349" t="s">
        <v>447</v>
      </c>
      <c r="W221" s="1350"/>
      <c r="X221" s="1350"/>
      <c r="Y221" s="1351" t="s">
        <v>448</v>
      </c>
      <c r="Z221" s="1351"/>
      <c r="AA221" s="1352"/>
      <c r="AB221" s="1349" t="s">
        <v>447</v>
      </c>
      <c r="AC221" s="1350"/>
      <c r="AD221" s="1350"/>
      <c r="AE221" s="1351" t="s">
        <v>448</v>
      </c>
      <c r="AF221" s="1351"/>
      <c r="AG221" s="1353"/>
      <c r="AH221" s="1354" t="s">
        <v>447</v>
      </c>
      <c r="AI221" s="1347"/>
      <c r="AJ221" s="1347"/>
      <c r="AK221" s="1347" t="s">
        <v>448</v>
      </c>
      <c r="AL221" s="1347"/>
      <c r="AM221" s="1348"/>
      <c r="AN221" s="298"/>
      <c r="AO221" s="299"/>
      <c r="AP221" s="265"/>
    </row>
    <row r="222" spans="1:43" ht="15" hidden="1" x14ac:dyDescent="0.2">
      <c r="A222" s="344" t="s">
        <v>441</v>
      </c>
      <c r="B222" s="401"/>
      <c r="C222" s="402" t="s">
        <v>439</v>
      </c>
      <c r="D222" s="494"/>
      <c r="E222" s="495" t="s">
        <v>140</v>
      </c>
      <c r="F222" s="284"/>
      <c r="G222" s="285"/>
      <c r="H222" s="495" t="s">
        <v>140</v>
      </c>
      <c r="I222" s="496"/>
      <c r="J222" s="494"/>
      <c r="K222" s="495" t="s">
        <v>140</v>
      </c>
      <c r="L222" s="284"/>
      <c r="M222" s="285"/>
      <c r="N222" s="495" t="s">
        <v>140</v>
      </c>
      <c r="O222" s="496"/>
      <c r="P222" s="494"/>
      <c r="Q222" s="495" t="s">
        <v>140</v>
      </c>
      <c r="R222" s="284"/>
      <c r="S222" s="285"/>
      <c r="T222" s="495" t="s">
        <v>140</v>
      </c>
      <c r="U222" s="496"/>
      <c r="V222" s="494"/>
      <c r="W222" s="495" t="s">
        <v>140</v>
      </c>
      <c r="X222" s="284"/>
      <c r="Y222" s="285"/>
      <c r="Z222" s="495" t="s">
        <v>140</v>
      </c>
      <c r="AA222" s="496"/>
      <c r="AB222" s="285"/>
      <c r="AC222" s="495" t="s">
        <v>140</v>
      </c>
      <c r="AD222" s="496"/>
      <c r="AE222" s="285"/>
      <c r="AF222" s="495" t="s">
        <v>140</v>
      </c>
      <c r="AG222" s="495"/>
      <c r="AH222" s="399"/>
      <c r="AI222" s="337" t="s">
        <v>140</v>
      </c>
      <c r="AJ222" s="338"/>
      <c r="AK222" s="339"/>
      <c r="AL222" s="337" t="s">
        <v>140</v>
      </c>
      <c r="AM222" s="337"/>
      <c r="AN222" s="287" t="str">
        <f>IF(AP222&gt;0,AP222,IF(AQ222&gt;0,AP222,""))</f>
        <v/>
      </c>
      <c r="AO222" s="288" t="str">
        <f>IF(AP222&gt;0,AQ222,IF(AQ222&gt;0,AQ222,""))</f>
        <v/>
      </c>
      <c r="AP222" s="265">
        <f t="shared" si="80"/>
        <v>0</v>
      </c>
      <c r="AQ222" s="266">
        <f t="shared" si="81"/>
        <v>0</v>
      </c>
    </row>
    <row r="223" spans="1:43" ht="15" hidden="1" x14ac:dyDescent="0.2">
      <c r="A223" s="344" t="s">
        <v>437</v>
      </c>
      <c r="B223" s="401"/>
      <c r="C223" s="402" t="s">
        <v>439</v>
      </c>
      <c r="D223" s="289"/>
      <c r="E223" s="290" t="s">
        <v>140</v>
      </c>
      <c r="F223" s="291"/>
      <c r="G223" s="300"/>
      <c r="H223" s="301" t="s">
        <v>140</v>
      </c>
      <c r="I223" s="302"/>
      <c r="J223" s="289"/>
      <c r="K223" s="290" t="s">
        <v>140</v>
      </c>
      <c r="L223" s="291"/>
      <c r="M223" s="292"/>
      <c r="N223" s="290" t="s">
        <v>140</v>
      </c>
      <c r="O223" s="293"/>
      <c r="P223" s="289"/>
      <c r="Q223" s="301" t="s">
        <v>140</v>
      </c>
      <c r="R223" s="291"/>
      <c r="S223" s="292"/>
      <c r="T223" s="290" t="s">
        <v>140</v>
      </c>
      <c r="U223" s="293"/>
      <c r="V223" s="289"/>
      <c r="W223" s="301" t="s">
        <v>140</v>
      </c>
      <c r="X223" s="291"/>
      <c r="Y223" s="292"/>
      <c r="Z223" s="290" t="s">
        <v>140</v>
      </c>
      <c r="AA223" s="293"/>
      <c r="AB223" s="300"/>
      <c r="AC223" s="301" t="s">
        <v>140</v>
      </c>
      <c r="AD223" s="302"/>
      <c r="AE223" s="292"/>
      <c r="AF223" s="290" t="s">
        <v>140</v>
      </c>
      <c r="AG223" s="290"/>
      <c r="AH223" s="390"/>
      <c r="AI223" s="341" t="s">
        <v>140</v>
      </c>
      <c r="AJ223" s="342"/>
      <c r="AK223" s="343"/>
      <c r="AL223" s="340" t="s">
        <v>140</v>
      </c>
      <c r="AM223" s="340"/>
      <c r="AN223" s="287" t="str">
        <f>IF(AP223&gt;0,AP223,IF(AQ223&gt;0,AP223,""))</f>
        <v/>
      </c>
      <c r="AO223" s="288" t="str">
        <f>IF(AP223&gt;0,AQ223,IF(AQ223&gt;0,AQ223,""))</f>
        <v/>
      </c>
      <c r="AP223" s="265">
        <f t="shared" si="80"/>
        <v>0</v>
      </c>
      <c r="AQ223" s="266">
        <f t="shared" si="81"/>
        <v>0</v>
      </c>
    </row>
    <row r="224" spans="1:43" ht="15" hidden="1" x14ac:dyDescent="0.2">
      <c r="A224" s="344" t="s">
        <v>441</v>
      </c>
      <c r="B224" s="401"/>
      <c r="C224" s="402" t="s">
        <v>437</v>
      </c>
      <c r="D224" s="379"/>
      <c r="E224" s="380" t="s">
        <v>140</v>
      </c>
      <c r="F224" s="381"/>
      <c r="G224" s="382"/>
      <c r="H224" s="380" t="s">
        <v>140</v>
      </c>
      <c r="I224" s="383"/>
      <c r="J224" s="294"/>
      <c r="K224" s="380" t="s">
        <v>140</v>
      </c>
      <c r="L224" s="295"/>
      <c r="M224" s="296"/>
      <c r="N224" s="275" t="s">
        <v>140</v>
      </c>
      <c r="O224" s="297"/>
      <c r="P224" s="294"/>
      <c r="Q224" s="380" t="s">
        <v>140</v>
      </c>
      <c r="R224" s="295"/>
      <c r="S224" s="296"/>
      <c r="T224" s="275" t="s">
        <v>140</v>
      </c>
      <c r="U224" s="297"/>
      <c r="V224" s="289"/>
      <c r="W224" s="301" t="s">
        <v>140</v>
      </c>
      <c r="X224" s="291"/>
      <c r="Y224" s="292"/>
      <c r="Z224" s="290" t="s">
        <v>140</v>
      </c>
      <c r="AA224" s="293"/>
      <c r="AB224" s="382"/>
      <c r="AC224" s="380" t="s">
        <v>140</v>
      </c>
      <c r="AD224" s="383"/>
      <c r="AE224" s="292"/>
      <c r="AF224" s="290" t="s">
        <v>140</v>
      </c>
      <c r="AG224" s="290"/>
      <c r="AH224" s="390"/>
      <c r="AI224" s="341" t="s">
        <v>140</v>
      </c>
      <c r="AJ224" s="342"/>
      <c r="AK224" s="343"/>
      <c r="AL224" s="340" t="s">
        <v>140</v>
      </c>
      <c r="AM224" s="340"/>
      <c r="AN224" s="287" t="str">
        <f>IF(AP224&gt;0,AP224,IF(AQ224&gt;0,AP224,""))</f>
        <v/>
      </c>
      <c r="AO224" s="288" t="str">
        <f>IF(AP224&gt;0,AQ224,IF(AQ224&gt;0,AQ224,""))</f>
        <v/>
      </c>
      <c r="AP224" s="265">
        <f t="shared" si="80"/>
        <v>0</v>
      </c>
      <c r="AQ224" s="266">
        <f t="shared" si="81"/>
        <v>0</v>
      </c>
    </row>
    <row r="225" spans="1:43" ht="15" hidden="1" x14ac:dyDescent="0.2">
      <c r="A225" s="344" t="s">
        <v>435</v>
      </c>
      <c r="B225" s="401"/>
      <c r="C225" s="402" t="s">
        <v>441</v>
      </c>
      <c r="D225" s="379"/>
      <c r="E225" s="380" t="s">
        <v>140</v>
      </c>
      <c r="F225" s="381"/>
      <c r="G225" s="382"/>
      <c r="H225" s="380" t="s">
        <v>140</v>
      </c>
      <c r="I225" s="383"/>
      <c r="J225" s="294"/>
      <c r="K225" s="380" t="s">
        <v>140</v>
      </c>
      <c r="L225" s="295"/>
      <c r="M225" s="296"/>
      <c r="N225" s="275" t="s">
        <v>140</v>
      </c>
      <c r="O225" s="297"/>
      <c r="P225" s="294"/>
      <c r="Q225" s="380" t="s">
        <v>140</v>
      </c>
      <c r="R225" s="295"/>
      <c r="S225" s="296"/>
      <c r="T225" s="275" t="s">
        <v>140</v>
      </c>
      <c r="U225" s="297"/>
      <c r="V225" s="289"/>
      <c r="W225" s="301" t="s">
        <v>140</v>
      </c>
      <c r="X225" s="291"/>
      <c r="Y225" s="292"/>
      <c r="Z225" s="290" t="s">
        <v>140</v>
      </c>
      <c r="AA225" s="293"/>
      <c r="AB225" s="289"/>
      <c r="AC225" s="301" t="s">
        <v>140</v>
      </c>
      <c r="AD225" s="291"/>
      <c r="AE225" s="292"/>
      <c r="AF225" s="290" t="s">
        <v>140</v>
      </c>
      <c r="AG225" s="290"/>
      <c r="AH225" s="390"/>
      <c r="AI225" s="341" t="s">
        <v>140</v>
      </c>
      <c r="AJ225" s="342"/>
      <c r="AK225" s="343"/>
      <c r="AL225" s="340" t="s">
        <v>140</v>
      </c>
      <c r="AM225" s="340"/>
      <c r="AN225" s="287" t="str">
        <f>IF(AP225&gt;0,AP225,IF(AQ225&gt;0,AP225,""))</f>
        <v/>
      </c>
      <c r="AO225" s="288" t="str">
        <f>IF(AP225&gt;0,AQ225,IF(AQ225&gt;0,AQ225,""))</f>
        <v/>
      </c>
      <c r="AP225" s="265">
        <f t="shared" si="80"/>
        <v>0</v>
      </c>
      <c r="AQ225" s="266">
        <f t="shared" si="81"/>
        <v>0</v>
      </c>
    </row>
    <row r="226" spans="1:43" ht="15" hidden="1" x14ac:dyDescent="0.2">
      <c r="A226" s="344" t="s">
        <v>435</v>
      </c>
      <c r="B226" s="401"/>
      <c r="C226" s="402" t="s">
        <v>439</v>
      </c>
      <c r="D226" s="303"/>
      <c r="E226" s="301" t="s">
        <v>140</v>
      </c>
      <c r="F226" s="304"/>
      <c r="G226" s="300"/>
      <c r="H226" s="301" t="s">
        <v>140</v>
      </c>
      <c r="I226" s="302"/>
      <c r="J226" s="289"/>
      <c r="K226" s="301" t="s">
        <v>140</v>
      </c>
      <c r="L226" s="291"/>
      <c r="M226" s="292"/>
      <c r="N226" s="290" t="s">
        <v>140</v>
      </c>
      <c r="O226" s="293"/>
      <c r="P226" s="289"/>
      <c r="Q226" s="301" t="s">
        <v>140</v>
      </c>
      <c r="R226" s="291"/>
      <c r="S226" s="292"/>
      <c r="T226" s="290" t="s">
        <v>140</v>
      </c>
      <c r="U226" s="293"/>
      <c r="V226" s="289"/>
      <c r="W226" s="301" t="s">
        <v>140</v>
      </c>
      <c r="X226" s="291"/>
      <c r="Y226" s="292"/>
      <c r="Z226" s="290" t="s">
        <v>140</v>
      </c>
      <c r="AA226" s="293"/>
      <c r="AB226" s="289"/>
      <c r="AC226" s="301" t="s">
        <v>140</v>
      </c>
      <c r="AD226" s="291"/>
      <c r="AE226" s="292"/>
      <c r="AF226" s="290" t="s">
        <v>140</v>
      </c>
      <c r="AG226" s="290"/>
      <c r="AH226" s="390"/>
      <c r="AI226" s="341" t="s">
        <v>140</v>
      </c>
      <c r="AJ226" s="342"/>
      <c r="AK226" s="343"/>
      <c r="AL226" s="340" t="s">
        <v>140</v>
      </c>
      <c r="AM226" s="340"/>
      <c r="AN226" s="287" t="str">
        <f>IF(AP226&gt;0,AP226,IF(AQ226&gt;0,AP226,""))</f>
        <v/>
      </c>
      <c r="AO226" s="288" t="str">
        <f>IF(AP226&gt;0,AQ226,IF(AQ226&gt;0,AQ226,""))</f>
        <v/>
      </c>
      <c r="AP226" s="265">
        <f t="shared" si="80"/>
        <v>0</v>
      </c>
      <c r="AQ226" s="266">
        <f t="shared" si="81"/>
        <v>0</v>
      </c>
    </row>
    <row r="227" spans="1:43" ht="15" hidden="1" x14ac:dyDescent="0.2">
      <c r="A227" s="344" t="s">
        <v>435</v>
      </c>
      <c r="B227" s="401"/>
      <c r="C227" s="402" t="s">
        <v>437</v>
      </c>
      <c r="D227" s="379"/>
      <c r="E227" s="380" t="s">
        <v>140</v>
      </c>
      <c r="F227" s="381"/>
      <c r="G227" s="382"/>
      <c r="H227" s="380" t="s">
        <v>140</v>
      </c>
      <c r="I227" s="383"/>
      <c r="J227" s="294"/>
      <c r="K227" s="380" t="s">
        <v>140</v>
      </c>
      <c r="L227" s="295"/>
      <c r="M227" s="296"/>
      <c r="N227" s="275" t="s">
        <v>140</v>
      </c>
      <c r="O227" s="297"/>
      <c r="P227" s="294"/>
      <c r="Q227" s="380" t="s">
        <v>140</v>
      </c>
      <c r="R227" s="295"/>
      <c r="S227" s="296"/>
      <c r="T227" s="275" t="s">
        <v>140</v>
      </c>
      <c r="U227" s="297"/>
      <c r="V227" s="294"/>
      <c r="W227" s="380" t="s">
        <v>140</v>
      </c>
      <c r="X227" s="295"/>
      <c r="Y227" s="296"/>
      <c r="Z227" s="275" t="s">
        <v>140</v>
      </c>
      <c r="AA227" s="297"/>
      <c r="AB227" s="294"/>
      <c r="AC227" s="380" t="s">
        <v>140</v>
      </c>
      <c r="AD227" s="295"/>
      <c r="AE227" s="296"/>
      <c r="AF227" s="275" t="s">
        <v>140</v>
      </c>
      <c r="AG227" s="275"/>
      <c r="AH227" s="390"/>
      <c r="AI227" s="341" t="s">
        <v>140</v>
      </c>
      <c r="AJ227" s="342"/>
      <c r="AK227" s="343"/>
      <c r="AL227" s="340" t="s">
        <v>140</v>
      </c>
      <c r="AM227" s="340"/>
      <c r="AN227" s="287" t="str">
        <f t="shared" ref="AN227:AN240" si="84">IF(AP227&gt;0,AP227,IF(AQ227&gt;0,AP227,""))</f>
        <v/>
      </c>
      <c r="AO227" s="288" t="str">
        <f t="shared" ref="AO227:AO240" si="85">IF(AP227&gt;0,AQ227,IF(AQ227&gt;0,AQ227,""))</f>
        <v/>
      </c>
      <c r="AP227" s="265">
        <f t="shared" si="80"/>
        <v>0</v>
      </c>
      <c r="AQ227" s="266">
        <f t="shared" si="81"/>
        <v>0</v>
      </c>
    </row>
    <row r="228" spans="1:43" ht="15" hidden="1" x14ac:dyDescent="0.2">
      <c r="A228" s="344" t="s">
        <v>437</v>
      </c>
      <c r="B228" s="401"/>
      <c r="C228" s="402" t="s">
        <v>376</v>
      </c>
      <c r="D228" s="379"/>
      <c r="E228" s="380" t="s">
        <v>140</v>
      </c>
      <c r="F228" s="381"/>
      <c r="G228" s="382"/>
      <c r="H228" s="380" t="s">
        <v>140</v>
      </c>
      <c r="I228" s="383"/>
      <c r="J228" s="294"/>
      <c r="K228" s="380" t="s">
        <v>140</v>
      </c>
      <c r="L228" s="295"/>
      <c r="M228" s="296"/>
      <c r="N228" s="275" t="s">
        <v>140</v>
      </c>
      <c r="O228" s="297"/>
      <c r="P228" s="294"/>
      <c r="Q228" s="380" t="s">
        <v>140</v>
      </c>
      <c r="R228" s="295"/>
      <c r="S228" s="296"/>
      <c r="T228" s="275" t="s">
        <v>140</v>
      </c>
      <c r="U228" s="297"/>
      <c r="V228" s="294"/>
      <c r="W228" s="380" t="s">
        <v>140</v>
      </c>
      <c r="X228" s="295"/>
      <c r="Y228" s="296"/>
      <c r="Z228" s="275" t="s">
        <v>140</v>
      </c>
      <c r="AA228" s="297"/>
      <c r="AB228" s="294"/>
      <c r="AC228" s="380" t="s">
        <v>140</v>
      </c>
      <c r="AD228" s="295"/>
      <c r="AE228" s="296"/>
      <c r="AF228" s="275" t="s">
        <v>140</v>
      </c>
      <c r="AG228" s="275"/>
      <c r="AH228" s="393"/>
      <c r="AI228" s="384" t="s">
        <v>140</v>
      </c>
      <c r="AJ228" s="385"/>
      <c r="AK228" s="386"/>
      <c r="AL228" s="273" t="s">
        <v>140</v>
      </c>
      <c r="AM228" s="273"/>
      <c r="AN228" s="287" t="str">
        <f t="shared" si="84"/>
        <v/>
      </c>
      <c r="AO228" s="288" t="str">
        <f t="shared" si="85"/>
        <v/>
      </c>
      <c r="AP228" s="265">
        <f t="shared" si="80"/>
        <v>0</v>
      </c>
      <c r="AQ228" s="266">
        <f t="shared" si="81"/>
        <v>0</v>
      </c>
    </row>
    <row r="229" spans="1:43" ht="15" hidden="1" x14ac:dyDescent="0.2">
      <c r="A229" s="344"/>
      <c r="B229" s="401"/>
      <c r="C229" s="402"/>
      <c r="D229" s="379"/>
      <c r="E229" s="380" t="s">
        <v>140</v>
      </c>
      <c r="F229" s="381"/>
      <c r="G229" s="382"/>
      <c r="H229" s="380" t="s">
        <v>140</v>
      </c>
      <c r="I229" s="383"/>
      <c r="J229" s="294"/>
      <c r="K229" s="380" t="s">
        <v>140</v>
      </c>
      <c r="L229" s="295"/>
      <c r="M229" s="296"/>
      <c r="N229" s="275" t="s">
        <v>140</v>
      </c>
      <c r="O229" s="297"/>
      <c r="P229" s="294"/>
      <c r="Q229" s="380" t="s">
        <v>140</v>
      </c>
      <c r="R229" s="295"/>
      <c r="S229" s="296"/>
      <c r="T229" s="275" t="s">
        <v>140</v>
      </c>
      <c r="U229" s="297"/>
      <c r="V229" s="294"/>
      <c r="W229" s="380" t="s">
        <v>140</v>
      </c>
      <c r="X229" s="295"/>
      <c r="Y229" s="296"/>
      <c r="Z229" s="275" t="s">
        <v>140</v>
      </c>
      <c r="AA229" s="297"/>
      <c r="AB229" s="294"/>
      <c r="AC229" s="380" t="s">
        <v>140</v>
      </c>
      <c r="AD229" s="295"/>
      <c r="AE229" s="296"/>
      <c r="AF229" s="275" t="s">
        <v>140</v>
      </c>
      <c r="AG229" s="275"/>
      <c r="AH229" s="393"/>
      <c r="AI229" s="384" t="s">
        <v>140</v>
      </c>
      <c r="AJ229" s="385"/>
      <c r="AK229" s="386"/>
      <c r="AL229" s="273" t="s">
        <v>140</v>
      </c>
      <c r="AM229" s="273"/>
      <c r="AN229" s="287" t="str">
        <f t="shared" si="84"/>
        <v/>
      </c>
      <c r="AO229" s="288" t="str">
        <f t="shared" si="85"/>
        <v/>
      </c>
      <c r="AP229" s="265">
        <f t="shared" si="80"/>
        <v>0</v>
      </c>
      <c r="AQ229" s="266">
        <f t="shared" si="81"/>
        <v>0</v>
      </c>
    </row>
    <row r="230" spans="1:43" ht="15" hidden="1" x14ac:dyDescent="0.2">
      <c r="A230" s="344"/>
      <c r="B230" s="401"/>
      <c r="C230" s="402"/>
      <c r="D230" s="379"/>
      <c r="E230" s="380" t="s">
        <v>140</v>
      </c>
      <c r="F230" s="381"/>
      <c r="G230" s="382"/>
      <c r="H230" s="380" t="s">
        <v>140</v>
      </c>
      <c r="I230" s="383"/>
      <c r="J230" s="294"/>
      <c r="K230" s="380" t="s">
        <v>140</v>
      </c>
      <c r="L230" s="295"/>
      <c r="M230" s="296"/>
      <c r="N230" s="275" t="s">
        <v>140</v>
      </c>
      <c r="O230" s="297"/>
      <c r="P230" s="294"/>
      <c r="Q230" s="380" t="s">
        <v>140</v>
      </c>
      <c r="R230" s="295"/>
      <c r="S230" s="296"/>
      <c r="T230" s="275" t="s">
        <v>140</v>
      </c>
      <c r="U230" s="297"/>
      <c r="V230" s="294"/>
      <c r="W230" s="380" t="s">
        <v>140</v>
      </c>
      <c r="X230" s="295"/>
      <c r="Y230" s="296"/>
      <c r="Z230" s="275" t="s">
        <v>140</v>
      </c>
      <c r="AA230" s="297"/>
      <c r="AB230" s="294"/>
      <c r="AC230" s="380" t="s">
        <v>140</v>
      </c>
      <c r="AD230" s="295"/>
      <c r="AE230" s="296"/>
      <c r="AF230" s="275" t="s">
        <v>140</v>
      </c>
      <c r="AG230" s="275"/>
      <c r="AH230" s="393"/>
      <c r="AI230" s="384" t="s">
        <v>140</v>
      </c>
      <c r="AJ230" s="385"/>
      <c r="AK230" s="386"/>
      <c r="AL230" s="273" t="s">
        <v>140</v>
      </c>
      <c r="AM230" s="273"/>
      <c r="AN230" s="287" t="str">
        <f t="shared" si="84"/>
        <v/>
      </c>
      <c r="AO230" s="288" t="str">
        <f t="shared" si="85"/>
        <v/>
      </c>
      <c r="AP230" s="265">
        <f t="shared" si="80"/>
        <v>0</v>
      </c>
      <c r="AQ230" s="266">
        <f t="shared" si="81"/>
        <v>0</v>
      </c>
    </row>
    <row r="231" spans="1:43" ht="15" hidden="1" x14ac:dyDescent="0.25">
      <c r="A231" s="269"/>
      <c r="B231" s="281"/>
      <c r="D231" s="379"/>
      <c r="E231" s="380" t="s">
        <v>140</v>
      </c>
      <c r="F231" s="381"/>
      <c r="G231" s="382"/>
      <c r="H231" s="380" t="s">
        <v>140</v>
      </c>
      <c r="I231" s="383"/>
      <c r="J231" s="294"/>
      <c r="K231" s="380" t="s">
        <v>140</v>
      </c>
      <c r="L231" s="295"/>
      <c r="M231" s="296"/>
      <c r="N231" s="275" t="s">
        <v>140</v>
      </c>
      <c r="O231" s="297"/>
      <c r="P231" s="294"/>
      <c r="Q231" s="380" t="s">
        <v>140</v>
      </c>
      <c r="R231" s="295"/>
      <c r="S231" s="296"/>
      <c r="T231" s="275" t="s">
        <v>140</v>
      </c>
      <c r="U231" s="297"/>
      <c r="V231" s="294"/>
      <c r="W231" s="380" t="s">
        <v>140</v>
      </c>
      <c r="X231" s="295"/>
      <c r="Y231" s="296"/>
      <c r="Z231" s="275" t="s">
        <v>140</v>
      </c>
      <c r="AA231" s="297"/>
      <c r="AB231" s="294"/>
      <c r="AC231" s="380" t="s">
        <v>140</v>
      </c>
      <c r="AD231" s="295"/>
      <c r="AE231" s="296"/>
      <c r="AF231" s="275" t="s">
        <v>140</v>
      </c>
      <c r="AG231" s="275"/>
      <c r="AH231" s="393"/>
      <c r="AI231" s="384" t="s">
        <v>140</v>
      </c>
      <c r="AJ231" s="385"/>
      <c r="AK231" s="386"/>
      <c r="AL231" s="273" t="s">
        <v>140</v>
      </c>
      <c r="AM231" s="273"/>
      <c r="AN231" s="287" t="str">
        <f t="shared" si="84"/>
        <v/>
      </c>
      <c r="AO231" s="288" t="str">
        <f t="shared" si="85"/>
        <v/>
      </c>
      <c r="AP231" s="265">
        <f t="shared" si="80"/>
        <v>0</v>
      </c>
      <c r="AQ231" s="266">
        <f t="shared" si="81"/>
        <v>0</v>
      </c>
    </row>
    <row r="232" spans="1:43" ht="15" hidden="1" x14ac:dyDescent="0.25">
      <c r="A232" s="269"/>
      <c r="B232" s="281"/>
      <c r="D232" s="379"/>
      <c r="E232" s="380" t="s">
        <v>140</v>
      </c>
      <c r="F232" s="381"/>
      <c r="G232" s="382"/>
      <c r="H232" s="380" t="s">
        <v>140</v>
      </c>
      <c r="I232" s="383"/>
      <c r="J232" s="294"/>
      <c r="K232" s="380" t="s">
        <v>140</v>
      </c>
      <c r="L232" s="295"/>
      <c r="M232" s="296"/>
      <c r="N232" s="275" t="s">
        <v>140</v>
      </c>
      <c r="O232" s="297"/>
      <c r="P232" s="294"/>
      <c r="Q232" s="380" t="s">
        <v>140</v>
      </c>
      <c r="R232" s="295"/>
      <c r="S232" s="296"/>
      <c r="T232" s="275" t="s">
        <v>140</v>
      </c>
      <c r="U232" s="297"/>
      <c r="V232" s="294"/>
      <c r="W232" s="380" t="s">
        <v>140</v>
      </c>
      <c r="X232" s="295"/>
      <c r="Y232" s="296"/>
      <c r="Z232" s="275" t="s">
        <v>140</v>
      </c>
      <c r="AA232" s="297"/>
      <c r="AB232" s="294"/>
      <c r="AC232" s="380" t="s">
        <v>140</v>
      </c>
      <c r="AD232" s="295"/>
      <c r="AE232" s="296"/>
      <c r="AF232" s="275" t="s">
        <v>140</v>
      </c>
      <c r="AG232" s="275"/>
      <c r="AH232" s="393"/>
      <c r="AI232" s="384" t="s">
        <v>140</v>
      </c>
      <c r="AJ232" s="385"/>
      <c r="AK232" s="386"/>
      <c r="AL232" s="273" t="s">
        <v>140</v>
      </c>
      <c r="AM232" s="273"/>
      <c r="AN232" s="287" t="str">
        <f t="shared" si="84"/>
        <v/>
      </c>
      <c r="AO232" s="288" t="str">
        <f t="shared" si="85"/>
        <v/>
      </c>
      <c r="AP232" s="265">
        <f t="shared" si="80"/>
        <v>0</v>
      </c>
      <c r="AQ232" s="266">
        <f t="shared" si="81"/>
        <v>0</v>
      </c>
    </row>
    <row r="233" spans="1:43" ht="15" hidden="1" x14ac:dyDescent="0.2">
      <c r="A233" s="344"/>
      <c r="B233" s="401"/>
      <c r="C233" s="402"/>
      <c r="D233" s="379"/>
      <c r="E233" s="380" t="s">
        <v>140</v>
      </c>
      <c r="F233" s="381"/>
      <c r="G233" s="382"/>
      <c r="H233" s="380" t="s">
        <v>140</v>
      </c>
      <c r="I233" s="383"/>
      <c r="J233" s="294"/>
      <c r="K233" s="380" t="s">
        <v>140</v>
      </c>
      <c r="L233" s="295"/>
      <c r="M233" s="296"/>
      <c r="N233" s="275" t="s">
        <v>140</v>
      </c>
      <c r="O233" s="297"/>
      <c r="P233" s="294"/>
      <c r="Q233" s="380" t="s">
        <v>140</v>
      </c>
      <c r="R233" s="295"/>
      <c r="S233" s="296"/>
      <c r="T233" s="275" t="s">
        <v>140</v>
      </c>
      <c r="U233" s="297"/>
      <c r="V233" s="294"/>
      <c r="W233" s="380" t="s">
        <v>140</v>
      </c>
      <c r="X233" s="295"/>
      <c r="Y233" s="296"/>
      <c r="Z233" s="275" t="s">
        <v>140</v>
      </c>
      <c r="AA233" s="297"/>
      <c r="AB233" s="294"/>
      <c r="AC233" s="380" t="s">
        <v>140</v>
      </c>
      <c r="AD233" s="295"/>
      <c r="AE233" s="296"/>
      <c r="AF233" s="275" t="s">
        <v>140</v>
      </c>
      <c r="AG233" s="275"/>
      <c r="AH233" s="393"/>
      <c r="AI233" s="384" t="s">
        <v>140</v>
      </c>
      <c r="AJ233" s="385"/>
      <c r="AK233" s="386"/>
      <c r="AL233" s="273" t="s">
        <v>140</v>
      </c>
      <c r="AM233" s="273"/>
      <c r="AN233" s="287" t="str">
        <f t="shared" si="84"/>
        <v/>
      </c>
      <c r="AO233" s="288" t="str">
        <f t="shared" si="85"/>
        <v/>
      </c>
      <c r="AP233" s="265">
        <f t="shared" si="80"/>
        <v>0</v>
      </c>
      <c r="AQ233" s="266">
        <f t="shared" si="81"/>
        <v>0</v>
      </c>
    </row>
    <row r="234" spans="1:43" ht="15" hidden="1" x14ac:dyDescent="0.2">
      <c r="A234" s="344"/>
      <c r="B234" s="401"/>
      <c r="C234" s="402"/>
      <c r="D234" s="379"/>
      <c r="E234" s="380" t="s">
        <v>140</v>
      </c>
      <c r="F234" s="381"/>
      <c r="G234" s="382"/>
      <c r="H234" s="380" t="s">
        <v>140</v>
      </c>
      <c r="I234" s="383"/>
      <c r="J234" s="294"/>
      <c r="K234" s="380" t="s">
        <v>140</v>
      </c>
      <c r="L234" s="295"/>
      <c r="M234" s="296"/>
      <c r="N234" s="275" t="s">
        <v>140</v>
      </c>
      <c r="O234" s="297"/>
      <c r="P234" s="294"/>
      <c r="Q234" s="380" t="s">
        <v>140</v>
      </c>
      <c r="R234" s="295"/>
      <c r="S234" s="296"/>
      <c r="T234" s="275" t="s">
        <v>140</v>
      </c>
      <c r="U234" s="297"/>
      <c r="V234" s="294"/>
      <c r="W234" s="380" t="s">
        <v>140</v>
      </c>
      <c r="X234" s="295"/>
      <c r="Y234" s="296"/>
      <c r="Z234" s="275" t="s">
        <v>140</v>
      </c>
      <c r="AA234" s="297"/>
      <c r="AB234" s="294"/>
      <c r="AC234" s="380" t="s">
        <v>140</v>
      </c>
      <c r="AD234" s="295"/>
      <c r="AE234" s="296"/>
      <c r="AF234" s="275" t="s">
        <v>140</v>
      </c>
      <c r="AG234" s="275"/>
      <c r="AH234" s="393"/>
      <c r="AI234" s="384" t="s">
        <v>140</v>
      </c>
      <c r="AJ234" s="385"/>
      <c r="AK234" s="386"/>
      <c r="AL234" s="273" t="s">
        <v>140</v>
      </c>
      <c r="AM234" s="273"/>
      <c r="AN234" s="287" t="str">
        <f t="shared" si="84"/>
        <v/>
      </c>
      <c r="AO234" s="288" t="str">
        <f t="shared" si="85"/>
        <v/>
      </c>
      <c r="AP234" s="265">
        <f t="shared" si="80"/>
        <v>0</v>
      </c>
      <c r="AQ234" s="266">
        <f t="shared" si="81"/>
        <v>0</v>
      </c>
    </row>
    <row r="235" spans="1:43" ht="15" hidden="1" x14ac:dyDescent="0.25">
      <c r="A235" s="269"/>
      <c r="B235" s="281"/>
      <c r="D235" s="379"/>
      <c r="E235" s="380" t="s">
        <v>140</v>
      </c>
      <c r="F235" s="381"/>
      <c r="G235" s="382"/>
      <c r="H235" s="380" t="s">
        <v>140</v>
      </c>
      <c r="I235" s="383"/>
      <c r="J235" s="294"/>
      <c r="K235" s="380" t="s">
        <v>140</v>
      </c>
      <c r="L235" s="295"/>
      <c r="M235" s="296"/>
      <c r="N235" s="275" t="s">
        <v>140</v>
      </c>
      <c r="O235" s="297"/>
      <c r="P235" s="294"/>
      <c r="Q235" s="380" t="s">
        <v>140</v>
      </c>
      <c r="R235" s="295"/>
      <c r="S235" s="296"/>
      <c r="T235" s="275" t="s">
        <v>140</v>
      </c>
      <c r="U235" s="297"/>
      <c r="V235" s="294"/>
      <c r="W235" s="380" t="s">
        <v>140</v>
      </c>
      <c r="X235" s="295"/>
      <c r="Y235" s="296"/>
      <c r="Z235" s="275" t="s">
        <v>140</v>
      </c>
      <c r="AA235" s="297"/>
      <c r="AB235" s="294"/>
      <c r="AC235" s="380" t="s">
        <v>140</v>
      </c>
      <c r="AD235" s="295"/>
      <c r="AE235" s="296"/>
      <c r="AF235" s="275" t="s">
        <v>140</v>
      </c>
      <c r="AG235" s="275"/>
      <c r="AH235" s="393"/>
      <c r="AI235" s="384" t="s">
        <v>140</v>
      </c>
      <c r="AJ235" s="385"/>
      <c r="AK235" s="386"/>
      <c r="AL235" s="273" t="s">
        <v>140</v>
      </c>
      <c r="AM235" s="273"/>
      <c r="AN235" s="287" t="str">
        <f t="shared" si="84"/>
        <v/>
      </c>
      <c r="AO235" s="288" t="str">
        <f t="shared" si="85"/>
        <v/>
      </c>
      <c r="AP235" s="265">
        <f t="shared" si="80"/>
        <v>0</v>
      </c>
      <c r="AQ235" s="266">
        <f t="shared" si="81"/>
        <v>0</v>
      </c>
    </row>
    <row r="236" spans="1:43" ht="15" hidden="1" x14ac:dyDescent="0.25">
      <c r="A236" s="344"/>
      <c r="B236" s="281"/>
      <c r="D236" s="379"/>
      <c r="E236" s="380" t="s">
        <v>140</v>
      </c>
      <c r="F236" s="381"/>
      <c r="G236" s="382"/>
      <c r="H236" s="380" t="s">
        <v>140</v>
      </c>
      <c r="I236" s="383"/>
      <c r="J236" s="294"/>
      <c r="K236" s="380" t="s">
        <v>140</v>
      </c>
      <c r="L236" s="295"/>
      <c r="M236" s="296"/>
      <c r="N236" s="275" t="s">
        <v>140</v>
      </c>
      <c r="O236" s="297"/>
      <c r="P236" s="294"/>
      <c r="Q236" s="380" t="s">
        <v>140</v>
      </c>
      <c r="R236" s="295"/>
      <c r="S236" s="296"/>
      <c r="T236" s="275" t="s">
        <v>140</v>
      </c>
      <c r="U236" s="297"/>
      <c r="V236" s="294"/>
      <c r="W236" s="380" t="s">
        <v>140</v>
      </c>
      <c r="X236" s="295"/>
      <c r="Y236" s="296"/>
      <c r="Z236" s="275" t="s">
        <v>140</v>
      </c>
      <c r="AA236" s="297"/>
      <c r="AB236" s="294"/>
      <c r="AC236" s="380" t="s">
        <v>140</v>
      </c>
      <c r="AD236" s="295"/>
      <c r="AE236" s="296"/>
      <c r="AF236" s="275" t="s">
        <v>140</v>
      </c>
      <c r="AG236" s="275"/>
      <c r="AH236" s="393"/>
      <c r="AI236" s="384" t="s">
        <v>140</v>
      </c>
      <c r="AJ236" s="385"/>
      <c r="AK236" s="386"/>
      <c r="AL236" s="273" t="s">
        <v>140</v>
      </c>
      <c r="AM236" s="273"/>
      <c r="AN236" s="287" t="str">
        <f t="shared" si="84"/>
        <v/>
      </c>
      <c r="AO236" s="288" t="str">
        <f t="shared" si="85"/>
        <v/>
      </c>
      <c r="AP236" s="265">
        <f t="shared" si="80"/>
        <v>0</v>
      </c>
      <c r="AQ236" s="266">
        <f t="shared" si="81"/>
        <v>0</v>
      </c>
    </row>
    <row r="237" spans="1:43" ht="15" hidden="1" x14ac:dyDescent="0.2">
      <c r="A237" s="344"/>
      <c r="B237" s="401"/>
      <c r="C237" s="402"/>
      <c r="D237" s="379"/>
      <c r="E237" s="380" t="s">
        <v>140</v>
      </c>
      <c r="F237" s="381"/>
      <c r="G237" s="382"/>
      <c r="H237" s="380" t="s">
        <v>140</v>
      </c>
      <c r="I237" s="383"/>
      <c r="J237" s="294"/>
      <c r="K237" s="380" t="s">
        <v>140</v>
      </c>
      <c r="L237" s="295"/>
      <c r="M237" s="296"/>
      <c r="N237" s="275" t="s">
        <v>140</v>
      </c>
      <c r="O237" s="297"/>
      <c r="P237" s="294"/>
      <c r="Q237" s="380" t="s">
        <v>140</v>
      </c>
      <c r="R237" s="295"/>
      <c r="S237" s="296"/>
      <c r="T237" s="275" t="s">
        <v>140</v>
      </c>
      <c r="U237" s="297"/>
      <c r="V237" s="294"/>
      <c r="W237" s="380" t="s">
        <v>140</v>
      </c>
      <c r="X237" s="295"/>
      <c r="Y237" s="296"/>
      <c r="Z237" s="275" t="s">
        <v>140</v>
      </c>
      <c r="AA237" s="297"/>
      <c r="AB237" s="294"/>
      <c r="AC237" s="380" t="s">
        <v>140</v>
      </c>
      <c r="AD237" s="295"/>
      <c r="AE237" s="296"/>
      <c r="AF237" s="275" t="s">
        <v>140</v>
      </c>
      <c r="AG237" s="275"/>
      <c r="AH237" s="393"/>
      <c r="AI237" s="384" t="s">
        <v>140</v>
      </c>
      <c r="AJ237" s="385"/>
      <c r="AK237" s="386"/>
      <c r="AL237" s="273" t="s">
        <v>140</v>
      </c>
      <c r="AM237" s="273"/>
      <c r="AN237" s="287" t="str">
        <f t="shared" si="84"/>
        <v/>
      </c>
      <c r="AO237" s="288" t="str">
        <f t="shared" si="85"/>
        <v/>
      </c>
      <c r="AP237" s="265">
        <f t="shared" si="80"/>
        <v>0</v>
      </c>
      <c r="AQ237" s="266">
        <f t="shared" si="81"/>
        <v>0</v>
      </c>
    </row>
    <row r="238" spans="1:43" ht="15" hidden="1" x14ac:dyDescent="0.2">
      <c r="A238" s="344"/>
      <c r="B238" s="401" t="s">
        <v>7</v>
      </c>
      <c r="C238" s="402"/>
      <c r="D238" s="379"/>
      <c r="E238" s="380" t="s">
        <v>140</v>
      </c>
      <c r="F238" s="381"/>
      <c r="G238" s="382"/>
      <c r="H238" s="380" t="s">
        <v>140</v>
      </c>
      <c r="I238" s="383"/>
      <c r="J238" s="294"/>
      <c r="K238" s="380" t="s">
        <v>140</v>
      </c>
      <c r="L238" s="295"/>
      <c r="M238" s="296"/>
      <c r="N238" s="275" t="s">
        <v>140</v>
      </c>
      <c r="O238" s="297"/>
      <c r="P238" s="294"/>
      <c r="Q238" s="380" t="s">
        <v>140</v>
      </c>
      <c r="R238" s="295"/>
      <c r="S238" s="296"/>
      <c r="T238" s="275" t="s">
        <v>140</v>
      </c>
      <c r="U238" s="297"/>
      <c r="V238" s="294"/>
      <c r="W238" s="380" t="s">
        <v>140</v>
      </c>
      <c r="X238" s="295"/>
      <c r="Y238" s="296"/>
      <c r="Z238" s="275" t="s">
        <v>140</v>
      </c>
      <c r="AA238" s="297"/>
      <c r="AB238" s="294"/>
      <c r="AC238" s="380" t="s">
        <v>140</v>
      </c>
      <c r="AD238" s="295"/>
      <c r="AE238" s="296"/>
      <c r="AF238" s="275" t="s">
        <v>140</v>
      </c>
      <c r="AG238" s="275"/>
      <c r="AH238" s="393"/>
      <c r="AI238" s="384" t="s">
        <v>140</v>
      </c>
      <c r="AJ238" s="385"/>
      <c r="AK238" s="386"/>
      <c r="AL238" s="273" t="s">
        <v>140</v>
      </c>
      <c r="AM238" s="273"/>
      <c r="AN238" s="287" t="str">
        <f t="shared" si="84"/>
        <v/>
      </c>
      <c r="AO238" s="288" t="str">
        <f t="shared" si="85"/>
        <v/>
      </c>
      <c r="AP238" s="265">
        <f t="shared" si="80"/>
        <v>0</v>
      </c>
      <c r="AQ238" s="266">
        <f t="shared" si="81"/>
        <v>0</v>
      </c>
    </row>
    <row r="239" spans="1:43" ht="15" hidden="1" x14ac:dyDescent="0.25">
      <c r="A239" s="269"/>
      <c r="B239" s="281" t="s">
        <v>7</v>
      </c>
      <c r="D239" s="379"/>
      <c r="E239" s="380" t="s">
        <v>140</v>
      </c>
      <c r="F239" s="381"/>
      <c r="G239" s="382"/>
      <c r="H239" s="380" t="s">
        <v>140</v>
      </c>
      <c r="I239" s="383"/>
      <c r="J239" s="294"/>
      <c r="K239" s="380" t="s">
        <v>140</v>
      </c>
      <c r="L239" s="295"/>
      <c r="M239" s="296"/>
      <c r="N239" s="275" t="s">
        <v>140</v>
      </c>
      <c r="O239" s="297"/>
      <c r="P239" s="294"/>
      <c r="Q239" s="380" t="s">
        <v>140</v>
      </c>
      <c r="R239" s="295"/>
      <c r="S239" s="296"/>
      <c r="T239" s="275" t="s">
        <v>140</v>
      </c>
      <c r="U239" s="297"/>
      <c r="V239" s="294"/>
      <c r="W239" s="380" t="s">
        <v>140</v>
      </c>
      <c r="X239" s="295"/>
      <c r="Y239" s="296"/>
      <c r="Z239" s="275" t="s">
        <v>140</v>
      </c>
      <c r="AA239" s="297"/>
      <c r="AB239" s="294"/>
      <c r="AC239" s="380" t="s">
        <v>140</v>
      </c>
      <c r="AD239" s="295"/>
      <c r="AE239" s="296"/>
      <c r="AF239" s="275" t="s">
        <v>140</v>
      </c>
      <c r="AG239" s="275"/>
      <c r="AH239" s="393"/>
      <c r="AI239" s="384" t="s">
        <v>140</v>
      </c>
      <c r="AJ239" s="385"/>
      <c r="AK239" s="386"/>
      <c r="AL239" s="273" t="s">
        <v>140</v>
      </c>
      <c r="AM239" s="273"/>
      <c r="AN239" s="287" t="str">
        <f t="shared" si="84"/>
        <v/>
      </c>
      <c r="AO239" s="288" t="str">
        <f t="shared" si="85"/>
        <v/>
      </c>
      <c r="AP239" s="265">
        <f t="shared" si="80"/>
        <v>0</v>
      </c>
      <c r="AQ239" s="266">
        <f t="shared" si="81"/>
        <v>0</v>
      </c>
    </row>
    <row r="240" spans="1:43" ht="15.75" hidden="1" thickBot="1" x14ac:dyDescent="0.3">
      <c r="A240" s="305"/>
      <c r="B240" s="306" t="s">
        <v>7</v>
      </c>
      <c r="C240" s="57"/>
      <c r="D240" s="307"/>
      <c r="E240" s="308" t="s">
        <v>140</v>
      </c>
      <c r="F240" s="309"/>
      <c r="G240" s="310"/>
      <c r="H240" s="308" t="s">
        <v>140</v>
      </c>
      <c r="I240" s="311"/>
      <c r="J240" s="312"/>
      <c r="K240" s="308" t="s">
        <v>140</v>
      </c>
      <c r="L240" s="313"/>
      <c r="M240" s="314"/>
      <c r="N240" s="315" t="s">
        <v>140</v>
      </c>
      <c r="O240" s="316"/>
      <c r="P240" s="312"/>
      <c r="Q240" s="308" t="s">
        <v>140</v>
      </c>
      <c r="R240" s="313"/>
      <c r="S240" s="314"/>
      <c r="T240" s="315" t="s">
        <v>140</v>
      </c>
      <c r="U240" s="316"/>
      <c r="V240" s="312"/>
      <c r="W240" s="308" t="s">
        <v>140</v>
      </c>
      <c r="X240" s="313"/>
      <c r="Y240" s="314"/>
      <c r="Z240" s="315" t="s">
        <v>140</v>
      </c>
      <c r="AA240" s="316"/>
      <c r="AB240" s="312"/>
      <c r="AC240" s="308" t="s">
        <v>140</v>
      </c>
      <c r="AD240" s="313"/>
      <c r="AE240" s="314"/>
      <c r="AF240" s="315" t="s">
        <v>140</v>
      </c>
      <c r="AG240" s="315"/>
      <c r="AH240" s="394"/>
      <c r="AI240" s="400" t="s">
        <v>140</v>
      </c>
      <c r="AJ240" s="396"/>
      <c r="AK240" s="397"/>
      <c r="AL240" s="395" t="s">
        <v>140</v>
      </c>
      <c r="AM240" s="395"/>
      <c r="AN240" s="317" t="str">
        <f t="shared" si="84"/>
        <v/>
      </c>
      <c r="AO240" s="318" t="str">
        <f t="shared" si="85"/>
        <v/>
      </c>
      <c r="AP240" s="265">
        <f t="shared" si="80"/>
        <v>0</v>
      </c>
      <c r="AQ240" s="266">
        <f t="shared" si="81"/>
        <v>0</v>
      </c>
    </row>
    <row r="241" ht="13.5" hidden="1" thickTop="1" x14ac:dyDescent="0.2"/>
    <row r="242" ht="13.5" thickTop="1" x14ac:dyDescent="0.2"/>
  </sheetData>
  <sortState xmlns:xlrd2="http://schemas.microsoft.com/office/spreadsheetml/2017/richdata2" ref="A102:AQ108">
    <sortCondition descending="1" ref="AP102:AP108"/>
  </sortState>
  <mergeCells count="204">
    <mergeCell ref="A1:AO1"/>
    <mergeCell ref="D2:I2"/>
    <mergeCell ref="J2:O2"/>
    <mergeCell ref="P2:U2"/>
    <mergeCell ref="V2:AA2"/>
    <mergeCell ref="AB2:AG2"/>
    <mergeCell ref="AH2:AM2"/>
    <mergeCell ref="AN2:AO3"/>
    <mergeCell ref="AK4:AM4"/>
    <mergeCell ref="S4:U4"/>
    <mergeCell ref="V4:X4"/>
    <mergeCell ref="Y4:AA4"/>
    <mergeCell ref="AB4:AD4"/>
    <mergeCell ref="AE4:AG4"/>
    <mergeCell ref="AH4:AJ4"/>
    <mergeCell ref="A4:C4"/>
    <mergeCell ref="D4:F4"/>
    <mergeCell ref="G4:I4"/>
    <mergeCell ref="J4:L4"/>
    <mergeCell ref="M4:O4"/>
    <mergeCell ref="P4:R4"/>
    <mergeCell ref="AB21:AD21"/>
    <mergeCell ref="AE21:AG21"/>
    <mergeCell ref="AH21:AJ21"/>
    <mergeCell ref="AK21:AM21"/>
    <mergeCell ref="A41:AO41"/>
    <mergeCell ref="D42:I42"/>
    <mergeCell ref="J42:O42"/>
    <mergeCell ref="P42:U42"/>
    <mergeCell ref="V42:AA42"/>
    <mergeCell ref="AB42:AG42"/>
    <mergeCell ref="AH42:AM42"/>
    <mergeCell ref="AN42:AO43"/>
    <mergeCell ref="A21:C21"/>
    <mergeCell ref="D21:F21"/>
    <mergeCell ref="G21:I21"/>
    <mergeCell ref="J21:L21"/>
    <mergeCell ref="M21:O21"/>
    <mergeCell ref="P21:R21"/>
    <mergeCell ref="S21:U21"/>
    <mergeCell ref="V21:X21"/>
    <mergeCell ref="Y21:AA21"/>
    <mergeCell ref="AB44:AD44"/>
    <mergeCell ref="AE44:AG44"/>
    <mergeCell ref="AH44:AJ44"/>
    <mergeCell ref="AK44:AM44"/>
    <mergeCell ref="A61:C61"/>
    <mergeCell ref="D61:F61"/>
    <mergeCell ref="G61:I61"/>
    <mergeCell ref="J61:L61"/>
    <mergeCell ref="M61:O61"/>
    <mergeCell ref="AH61:AJ61"/>
    <mergeCell ref="AK61:AM61"/>
    <mergeCell ref="A44:C44"/>
    <mergeCell ref="D44:F44"/>
    <mergeCell ref="G44:I44"/>
    <mergeCell ref="J44:L44"/>
    <mergeCell ref="M44:O44"/>
    <mergeCell ref="P44:R44"/>
    <mergeCell ref="S44:U44"/>
    <mergeCell ref="V44:X44"/>
    <mergeCell ref="Y44:AA44"/>
    <mergeCell ref="A81:AO81"/>
    <mergeCell ref="D82:I82"/>
    <mergeCell ref="J82:O82"/>
    <mergeCell ref="P82:U82"/>
    <mergeCell ref="V82:AA82"/>
    <mergeCell ref="AB82:AG82"/>
    <mergeCell ref="AH82:AM82"/>
    <mergeCell ref="AN82:AO83"/>
    <mergeCell ref="P61:R61"/>
    <mergeCell ref="S61:U61"/>
    <mergeCell ref="V61:X61"/>
    <mergeCell ref="Y61:AA61"/>
    <mergeCell ref="AB61:AD61"/>
    <mergeCell ref="AE61:AG61"/>
    <mergeCell ref="AK84:AM84"/>
    <mergeCell ref="A101:C101"/>
    <mergeCell ref="D101:F101"/>
    <mergeCell ref="G101:I101"/>
    <mergeCell ref="J101:L101"/>
    <mergeCell ref="M101:O101"/>
    <mergeCell ref="P101:R101"/>
    <mergeCell ref="S101:U101"/>
    <mergeCell ref="V101:X101"/>
    <mergeCell ref="Y101:AA101"/>
    <mergeCell ref="S84:U84"/>
    <mergeCell ref="V84:X84"/>
    <mergeCell ref="Y84:AA84"/>
    <mergeCell ref="AB84:AD84"/>
    <mergeCell ref="AE84:AG84"/>
    <mergeCell ref="AH84:AJ84"/>
    <mergeCell ref="A84:C84"/>
    <mergeCell ref="D84:F84"/>
    <mergeCell ref="G84:I84"/>
    <mergeCell ref="J84:L84"/>
    <mergeCell ref="M84:O84"/>
    <mergeCell ref="P84:R84"/>
    <mergeCell ref="AB101:AD101"/>
    <mergeCell ref="AE101:AG101"/>
    <mergeCell ref="AH101:AJ101"/>
    <mergeCell ref="AK101:AM101"/>
    <mergeCell ref="A121:AO121"/>
    <mergeCell ref="D122:I122"/>
    <mergeCell ref="J122:O122"/>
    <mergeCell ref="P122:U122"/>
    <mergeCell ref="V122:AA122"/>
    <mergeCell ref="AB122:AG122"/>
    <mergeCell ref="AH122:AM122"/>
    <mergeCell ref="AN122:AO123"/>
    <mergeCell ref="AB124:AD124"/>
    <mergeCell ref="AE124:AG124"/>
    <mergeCell ref="AH124:AJ124"/>
    <mergeCell ref="AK124:AM124"/>
    <mergeCell ref="A141:C141"/>
    <mergeCell ref="D141:F141"/>
    <mergeCell ref="G141:I141"/>
    <mergeCell ref="J141:L141"/>
    <mergeCell ref="M141:O141"/>
    <mergeCell ref="AH141:AJ141"/>
    <mergeCell ref="AK141:AM141"/>
    <mergeCell ref="A124:C124"/>
    <mergeCell ref="D124:F124"/>
    <mergeCell ref="G124:I124"/>
    <mergeCell ref="J124:L124"/>
    <mergeCell ref="M124:O124"/>
    <mergeCell ref="P124:R124"/>
    <mergeCell ref="S124:U124"/>
    <mergeCell ref="V124:X124"/>
    <mergeCell ref="Y124:AA124"/>
    <mergeCell ref="A161:AO161"/>
    <mergeCell ref="D162:I162"/>
    <mergeCell ref="J162:O162"/>
    <mergeCell ref="P162:U162"/>
    <mergeCell ref="V162:AA162"/>
    <mergeCell ref="AB162:AG162"/>
    <mergeCell ref="AH162:AM162"/>
    <mergeCell ref="AN162:AO163"/>
    <mergeCell ref="P141:R141"/>
    <mergeCell ref="S141:U141"/>
    <mergeCell ref="V141:X141"/>
    <mergeCell ref="Y141:AA141"/>
    <mergeCell ref="AB141:AD141"/>
    <mergeCell ref="AE141:AG141"/>
    <mergeCell ref="AK164:AM164"/>
    <mergeCell ref="A181:C181"/>
    <mergeCell ref="D181:F181"/>
    <mergeCell ref="G181:I181"/>
    <mergeCell ref="J181:L181"/>
    <mergeCell ref="M181:O181"/>
    <mergeCell ref="P181:R181"/>
    <mergeCell ref="S181:U181"/>
    <mergeCell ref="V181:X181"/>
    <mergeCell ref="Y181:AA181"/>
    <mergeCell ref="S164:U164"/>
    <mergeCell ref="V164:X164"/>
    <mergeCell ref="Y164:AA164"/>
    <mergeCell ref="AB164:AD164"/>
    <mergeCell ref="AE164:AG164"/>
    <mergeCell ref="AH164:AJ164"/>
    <mergeCell ref="A164:C164"/>
    <mergeCell ref="D164:F164"/>
    <mergeCell ref="G164:I164"/>
    <mergeCell ref="J164:L164"/>
    <mergeCell ref="M164:O164"/>
    <mergeCell ref="P164:R164"/>
    <mergeCell ref="AB181:AD181"/>
    <mergeCell ref="AE181:AG181"/>
    <mergeCell ref="AH181:AJ181"/>
    <mergeCell ref="AK181:AM181"/>
    <mergeCell ref="A201:AO201"/>
    <mergeCell ref="D202:I202"/>
    <mergeCell ref="J202:O202"/>
    <mergeCell ref="P202:U202"/>
    <mergeCell ref="V202:AA202"/>
    <mergeCell ref="AB202:AG202"/>
    <mergeCell ref="A221:C221"/>
    <mergeCell ref="D221:F221"/>
    <mergeCell ref="G221:I221"/>
    <mergeCell ref="J221:L221"/>
    <mergeCell ref="M221:O221"/>
    <mergeCell ref="AH202:AM202"/>
    <mergeCell ref="AN202:AO203"/>
    <mergeCell ref="A204:C204"/>
    <mergeCell ref="D204:F204"/>
    <mergeCell ref="G204:I204"/>
    <mergeCell ref="J204:L204"/>
    <mergeCell ref="M204:O204"/>
    <mergeCell ref="P204:R204"/>
    <mergeCell ref="S204:U204"/>
    <mergeCell ref="V204:X204"/>
    <mergeCell ref="AH221:AJ221"/>
    <mergeCell ref="AK221:AM221"/>
    <mergeCell ref="P221:R221"/>
    <mergeCell ref="S221:U221"/>
    <mergeCell ref="V221:X221"/>
    <mergeCell ref="Y221:AA221"/>
    <mergeCell ref="AB221:AD221"/>
    <mergeCell ref="AE221:AG221"/>
    <mergeCell ref="Y204:AA204"/>
    <mergeCell ref="AB204:AD204"/>
    <mergeCell ref="AE204:AG204"/>
    <mergeCell ref="AH204:AJ204"/>
    <mergeCell ref="AK204:AM204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7BAD5-F9F6-46C8-A443-54A82B6CBD41}">
  <sheetPr codeName="Tabelle8"/>
  <dimension ref="A1:BC352"/>
  <sheetViews>
    <sheetView workbookViewId="0">
      <selection activeCell="AG155" sqref="AG155:AG158"/>
    </sheetView>
  </sheetViews>
  <sheetFormatPr baseColWidth="10" defaultColWidth="13.33203125" defaultRowHeight="12.75" x14ac:dyDescent="0.2"/>
  <cols>
    <col min="1" max="1" width="13.83203125" style="265" bestFit="1" customWidth="1"/>
    <col min="2" max="2" width="3.6640625" style="265" customWidth="1"/>
    <col min="3" max="3" width="15.33203125" style="265" customWidth="1"/>
    <col min="4" max="4" width="6.6640625" style="267" customWidth="1"/>
    <col min="5" max="5" width="2.6640625" style="267" customWidth="1"/>
    <col min="6" max="7" width="6.6640625" style="267" customWidth="1"/>
    <col min="8" max="8" width="2.6640625" style="267" customWidth="1"/>
    <col min="9" max="10" width="6.6640625" style="267" customWidth="1"/>
    <col min="11" max="11" width="2.6640625" style="267" customWidth="1"/>
    <col min="12" max="13" width="6.6640625" style="267" customWidth="1"/>
    <col min="14" max="14" width="2.6640625" style="267" customWidth="1"/>
    <col min="15" max="16" width="6.6640625" style="267" customWidth="1"/>
    <col min="17" max="17" width="2.6640625" style="267" customWidth="1"/>
    <col min="18" max="19" width="6.6640625" style="267" customWidth="1"/>
    <col min="20" max="20" width="2.6640625" style="267" customWidth="1"/>
    <col min="21" max="22" width="6.6640625" style="267" customWidth="1"/>
    <col min="23" max="23" width="2.6640625" style="267" customWidth="1"/>
    <col min="24" max="25" width="6.6640625" style="267" customWidth="1"/>
    <col min="26" max="26" width="2.6640625" style="267" customWidth="1"/>
    <col min="27" max="28" width="6.6640625" style="267" customWidth="1"/>
    <col min="29" max="29" width="2.6640625" style="267" customWidth="1"/>
    <col min="30" max="31" width="6.6640625" style="267" customWidth="1"/>
    <col min="32" max="32" width="2.6640625" style="267" customWidth="1"/>
    <col min="33" max="34" width="6.6640625" style="267" customWidth="1"/>
    <col min="35" max="35" width="2.6640625" style="267" customWidth="1"/>
    <col min="36" max="37" width="6.6640625" style="267" customWidth="1"/>
    <col min="38" max="38" width="2.6640625" style="267" customWidth="1"/>
    <col min="39" max="40" width="6.6640625" style="267" customWidth="1"/>
    <col min="41" max="41" width="2.6640625" style="267" customWidth="1"/>
    <col min="42" max="43" width="6.6640625" style="267" customWidth="1"/>
    <col min="44" max="44" width="2.6640625" style="267" customWidth="1"/>
    <col min="45" max="45" width="6.6640625" style="267" customWidth="1"/>
    <col min="46" max="46" width="6.6640625" style="267" hidden="1" customWidth="1"/>
    <col min="47" max="47" width="2.6640625" style="267" hidden="1" customWidth="1"/>
    <col min="48" max="49" width="6.6640625" style="267" hidden="1" customWidth="1"/>
    <col min="50" max="50" width="2.6640625" style="267" hidden="1" customWidth="1"/>
    <col min="51" max="51" width="6.6640625" style="267" hidden="1" customWidth="1"/>
    <col min="52" max="53" width="13.33203125" style="266" customWidth="1"/>
    <col min="54" max="55" width="13.33203125" style="266" hidden="1" customWidth="1"/>
    <col min="56" max="56" width="13.33203125" style="265" customWidth="1"/>
    <col min="57" max="16384" width="13.33203125" style="265"/>
  </cols>
  <sheetData>
    <row r="1" spans="1:55" ht="19.5" thickTop="1" x14ac:dyDescent="0.2">
      <c r="A1" s="1434" t="str">
        <f>IF(Teilnehmer!$K$5="B1",Teilnehmer!$A$5,IF(Teilnehmer!$K$6="B1",Teilnehmer!$A$6,IF(Teilnehmer!$K$7="B1",Teilnehmer!$A$7,IF(Teilnehmer!$K$8="B1",Teilnehmer!$A$8,IF(Teilnehmer!$K$9="B1",Teilnehmer!$A$9,IF(Teilnehmer!$K$10="B1",Teilnehmer!$A$10,IF(Teilnehmer!$K$11="B1",Teilnehmer!$A$11,IF(Teilnehmer!$K$12="B1",Teilnehmer!$A$12,IF(Teilnehmer!$K$13="B1",Teilnehmer!#REF!,"")))))))))</f>
        <v>AMG / Allianz</v>
      </c>
      <c r="B1" s="1435"/>
      <c r="C1" s="1435"/>
      <c r="D1" s="1435"/>
      <c r="E1" s="1435"/>
      <c r="F1" s="1435"/>
      <c r="G1" s="1435"/>
      <c r="H1" s="1435"/>
      <c r="I1" s="1435"/>
      <c r="J1" s="1435"/>
      <c r="K1" s="1435"/>
      <c r="L1" s="1435"/>
      <c r="M1" s="1435"/>
      <c r="N1" s="1435"/>
      <c r="O1" s="1435"/>
      <c r="P1" s="1435"/>
      <c r="Q1" s="1435"/>
      <c r="R1" s="1435"/>
      <c r="S1" s="1435"/>
      <c r="T1" s="1435"/>
      <c r="U1" s="1435"/>
      <c r="V1" s="1435"/>
      <c r="W1" s="1435"/>
      <c r="X1" s="1435"/>
      <c r="Y1" s="1435"/>
      <c r="Z1" s="1435"/>
      <c r="AA1" s="1435"/>
      <c r="AB1" s="1435"/>
      <c r="AC1" s="1435"/>
      <c r="AD1" s="1435"/>
      <c r="AE1" s="1435"/>
      <c r="AF1" s="1435"/>
      <c r="AG1" s="1435"/>
      <c r="AH1" s="1435"/>
      <c r="AI1" s="1435"/>
      <c r="AJ1" s="1435"/>
      <c r="AK1" s="1435"/>
      <c r="AL1" s="1435"/>
      <c r="AM1" s="1435"/>
      <c r="AN1" s="1435"/>
      <c r="AO1" s="1435"/>
      <c r="AP1" s="1435"/>
      <c r="AQ1" s="1435"/>
      <c r="AR1" s="1435"/>
      <c r="AS1" s="1435"/>
      <c r="AT1" s="1435"/>
      <c r="AU1" s="1435"/>
      <c r="AV1" s="1435"/>
      <c r="AW1" s="1435"/>
      <c r="AX1" s="1435"/>
      <c r="AY1" s="1435"/>
      <c r="AZ1" s="1435"/>
      <c r="BA1" s="1436"/>
      <c r="BB1" s="268"/>
      <c r="BC1" s="268"/>
    </row>
    <row r="2" spans="1:55" ht="18" customHeight="1" x14ac:dyDescent="0.2">
      <c r="A2" s="403"/>
      <c r="D2" s="1418" t="str">
        <f>IF(B_2024!$E$19=$A$1,B_2024!$G$19,IF(B_2024!$G$19=$A$1,B_2024!$E$19,IF(B_2024!$E$20=$A$1,B_2024!$G$20,IF(B_2024!$G$20=$A$1,B_2024!$E$20,IF(B_2024!$E$21=$A$1,B_2024!$G$21,IF(B_2024!$G$21=$A$1,B_2024!$E$21,IF(B_2024!$E$22=$A$1,B_2024!$G$22,IF(B_2024!$G$22=$A$1,B_2024!$E$22,""))))))))</f>
        <v>Universitätsklinikum RWTH Aachen</v>
      </c>
      <c r="E2" s="1419"/>
      <c r="F2" s="1419"/>
      <c r="G2" s="1419"/>
      <c r="H2" s="1419"/>
      <c r="I2" s="1420"/>
      <c r="J2" s="1418" t="str">
        <f>IF(B_2024!$E$25=$A$1,B_2024!$G$25,IF(B_2024!$G$25=$A$1,B_2024!$E$25,IF(B_2024!$E$26=$A$1,B_2024!$G$26,IF(B_2024!$G$26=$A$1,B_2024!$E$26,IF(B_2024!$E$27=$A$1,B_2024!$G$27,IF(B_2024!$G$27=$A$1,B_2024!$E$27,IF(B_2024!$E$28=$A$1,B_2024!$G$28,IF(B_2024!$G$28=$A$1,B_2024!$E$28,""))))))))</f>
        <v>STAWAG</v>
      </c>
      <c r="K2" s="1419"/>
      <c r="L2" s="1419"/>
      <c r="M2" s="1419"/>
      <c r="N2" s="1419"/>
      <c r="O2" s="1420"/>
      <c r="P2" s="1418" t="str">
        <f>IF(B_2024!$E$30=$A$1,B_2024!$G$30,IF(B_2024!$G$30=$A$1,B_2024!$E$30,IF(B_2024!$E$31=$A$1,B_2024!$G$31,IF(B_2024!$G$31=$A$1,B_2024!$E$31,IF(B_2024!$E$32=$A$1,B_2024!$G$32,IF(B_2024!$G$32=$A$1,B_2024!$E$32,IF(B_2024!$E$33=$A$1,B_2024!$G$33,IF(B_2024!$G$33=$A$1,B_2024!$E$33,""))))))))</f>
        <v>TTC Justiz Aachen</v>
      </c>
      <c r="Q2" s="1419"/>
      <c r="R2" s="1419"/>
      <c r="S2" s="1419"/>
      <c r="T2" s="1419"/>
      <c r="U2" s="1420"/>
      <c r="V2" s="1418" t="str">
        <f>IF(B_2024!$E$35=$A$1,B_2024!$G$35,IF(B_2024!$G$35=$A$1,B_2024!$E$35,IF(B_2024!$E$36=$A$1,B_2024!$G$36,IF(B_2024!$G$36=$A$1,B_2024!$E$36,IF(B_2024!$E$37=$A$1,B_2024!$G$37,IF(B_2024!$G$37=$A$1,B_2024!$E$37,IF(B_2024!$E$43=$A$1,B_2024!$G$43,IF(B_2024!$G$43=$A$1,B_2024!$E$43,""))))))))</f>
        <v/>
      </c>
      <c r="W2" s="1419"/>
      <c r="X2" s="1419"/>
      <c r="Y2" s="1419"/>
      <c r="Z2" s="1419"/>
      <c r="AA2" s="1420"/>
      <c r="AB2" s="1418" t="str">
        <f>IF(B_2024!$E$40=$A$1,B_2024!$G$40,IF(B_2024!$G$40=$A$1,B_2024!$E$40,IF(B_2024!$E$41=$A$1,B_2024!$G$41,IF(B_2024!$G$41=$A$1,B_2024!$E$41,IF(B_2024!$E$42=$A$1,B_2024!$G$42,IF(B_2024!$G$42=$A$1,B_2024!$E$42,IF(B_2024!$E$43=$A$1,B_2024!$G$43,IF(B_2024!$G$43=$A$1,B_2024!$E$43,""))))))))</f>
        <v/>
      </c>
      <c r="AC2" s="1419"/>
      <c r="AD2" s="1419"/>
      <c r="AE2" s="1419"/>
      <c r="AF2" s="1419"/>
      <c r="AG2" s="1420"/>
      <c r="AH2" s="1418"/>
      <c r="AI2" s="1419"/>
      <c r="AJ2" s="1419"/>
      <c r="AK2" s="1419"/>
      <c r="AL2" s="1419"/>
      <c r="AM2" s="1420"/>
      <c r="AN2" s="1418"/>
      <c r="AO2" s="1419"/>
      <c r="AP2" s="1419"/>
      <c r="AQ2" s="1419"/>
      <c r="AR2" s="1419"/>
      <c r="AS2" s="1420"/>
      <c r="AT2" s="1418"/>
      <c r="AU2" s="1419"/>
      <c r="AV2" s="1419"/>
      <c r="AW2" s="1419"/>
      <c r="AX2" s="1419"/>
      <c r="AY2" s="1420"/>
      <c r="AZ2" s="1371"/>
      <c r="BA2" s="1372"/>
    </row>
    <row r="3" spans="1:55" ht="18.75" x14ac:dyDescent="0.3">
      <c r="A3" s="404"/>
      <c r="B3" s="271"/>
      <c r="C3" s="271"/>
      <c r="D3" s="735">
        <f>SUM(D5:D20,D22:D50)</f>
        <v>0</v>
      </c>
      <c r="E3" s="736" t="s">
        <v>140</v>
      </c>
      <c r="F3" s="737">
        <f>SUM(F5:F20,F22:F50)</f>
        <v>0</v>
      </c>
      <c r="G3" s="740">
        <f>SUM(G5:G20,G22:G50)</f>
        <v>0</v>
      </c>
      <c r="H3" s="741" t="s">
        <v>140</v>
      </c>
      <c r="I3" s="742">
        <f>SUM(I5:I20,I22:I50)</f>
        <v>0</v>
      </c>
      <c r="J3" s="740">
        <f>SUM(J5:J20,J22:J50)</f>
        <v>0</v>
      </c>
      <c r="K3" s="741" t="s">
        <v>140</v>
      </c>
      <c r="L3" s="742">
        <f>SUM(L5:L20,L22:L50)</f>
        <v>0</v>
      </c>
      <c r="M3" s="816">
        <f t="shared" ref="M3" si="0">SUM(M5:M20,M22:M50)</f>
        <v>0</v>
      </c>
      <c r="N3" s="736" t="s">
        <v>140</v>
      </c>
      <c r="O3" s="817">
        <f t="shared" ref="O3:O4" si="1">SUM(O5:O20,O22:O50)</f>
        <v>0</v>
      </c>
      <c r="P3" s="735">
        <f>SUM(P5:P20,P22:P50)</f>
        <v>0</v>
      </c>
      <c r="Q3" s="736" t="s">
        <v>140</v>
      </c>
      <c r="R3" s="737">
        <f>SUM(R5:R20,R22:R50)</f>
        <v>0</v>
      </c>
      <c r="S3" s="740">
        <f>SUM(S5:S20,S22:S50)</f>
        <v>0</v>
      </c>
      <c r="T3" s="741" t="s">
        <v>140</v>
      </c>
      <c r="U3" s="742">
        <f>SUM(U5:U20,U22:U50)</f>
        <v>0</v>
      </c>
      <c r="V3" s="735">
        <f>SUM(V5:V20,V22:V50)</f>
        <v>0</v>
      </c>
      <c r="W3" s="736" t="s">
        <v>140</v>
      </c>
      <c r="X3" s="737">
        <f>SUM(X5:X20,X22:X50)</f>
        <v>0</v>
      </c>
      <c r="Y3" s="740">
        <f>SUM(Y5:Y20,Y22:Y50)</f>
        <v>0</v>
      </c>
      <c r="Z3" s="741" t="s">
        <v>140</v>
      </c>
      <c r="AA3" s="742">
        <f>SUM(AA5:AA20,AA22:AA50)</f>
        <v>0</v>
      </c>
      <c r="AB3" s="740">
        <f>SUM(AB5:AB20,AB22:AB50)</f>
        <v>0</v>
      </c>
      <c r="AC3" s="741" t="s">
        <v>140</v>
      </c>
      <c r="AD3" s="742">
        <f>SUM(AD5:AD20,AD22:AD50)</f>
        <v>0</v>
      </c>
      <c r="AE3" s="816">
        <f t="shared" ref="AE3" si="2">SUM(AE5:AE20,AE22:AE50)</f>
        <v>0</v>
      </c>
      <c r="AF3" s="736" t="s">
        <v>140</v>
      </c>
      <c r="AG3" s="817">
        <f t="shared" ref="AG3:AG4" si="3">SUM(AG5:AG20,AG22:AG50)</f>
        <v>0</v>
      </c>
      <c r="AH3" s="331"/>
      <c r="AI3" s="323" t="s">
        <v>140</v>
      </c>
      <c r="AJ3" s="332"/>
      <c r="AK3" s="322"/>
      <c r="AL3" s="323" t="s">
        <v>140</v>
      </c>
      <c r="AM3" s="324"/>
      <c r="AN3" s="331"/>
      <c r="AO3" s="323" t="s">
        <v>140</v>
      </c>
      <c r="AP3" s="332"/>
      <c r="AQ3" s="322"/>
      <c r="AR3" s="323" t="s">
        <v>140</v>
      </c>
      <c r="AS3" s="324"/>
      <c r="AT3" s="325"/>
      <c r="AU3" s="320" t="s">
        <v>140</v>
      </c>
      <c r="AV3" s="326"/>
      <c r="AW3" s="450"/>
      <c r="AX3" s="486" t="s">
        <v>140</v>
      </c>
      <c r="AY3" s="451"/>
      <c r="AZ3" s="1371"/>
      <c r="BA3" s="1372"/>
    </row>
    <row r="4" spans="1:55" ht="15.75" thickBot="1" x14ac:dyDescent="0.3">
      <c r="A4" s="1394" t="s">
        <v>446</v>
      </c>
      <c r="B4" s="1395"/>
      <c r="C4" s="1396"/>
      <c r="D4" s="1398" t="s">
        <v>447</v>
      </c>
      <c r="E4" s="1399"/>
      <c r="F4" s="1399"/>
      <c r="G4" s="1472" t="s">
        <v>448</v>
      </c>
      <c r="H4" s="1401"/>
      <c r="I4" s="1401"/>
      <c r="J4" s="1392" t="s">
        <v>447</v>
      </c>
      <c r="K4" s="1381"/>
      <c r="L4" s="1381"/>
      <c r="M4" s="1473" t="s">
        <v>448</v>
      </c>
      <c r="N4" s="1399" t="s">
        <v>140</v>
      </c>
      <c r="O4" s="1402">
        <f t="shared" si="1"/>
        <v>0</v>
      </c>
      <c r="P4" s="1398" t="s">
        <v>447</v>
      </c>
      <c r="Q4" s="1399"/>
      <c r="R4" s="1399"/>
      <c r="S4" s="1472" t="s">
        <v>448</v>
      </c>
      <c r="T4" s="1401"/>
      <c r="U4" s="1401"/>
      <c r="V4" s="1398" t="s">
        <v>447</v>
      </c>
      <c r="W4" s="1399"/>
      <c r="X4" s="1399"/>
      <c r="Y4" s="1472" t="s">
        <v>448</v>
      </c>
      <c r="Z4" s="1401"/>
      <c r="AA4" s="1401"/>
      <c r="AB4" s="1392" t="s">
        <v>447</v>
      </c>
      <c r="AC4" s="1381"/>
      <c r="AD4" s="1381"/>
      <c r="AE4" s="1473" t="s">
        <v>448</v>
      </c>
      <c r="AF4" s="1399" t="s">
        <v>140</v>
      </c>
      <c r="AG4" s="1402">
        <f t="shared" si="3"/>
        <v>0</v>
      </c>
      <c r="AH4" s="1386" t="s">
        <v>447</v>
      </c>
      <c r="AI4" s="1387"/>
      <c r="AJ4" s="1387"/>
      <c r="AK4" s="1387" t="s">
        <v>448</v>
      </c>
      <c r="AL4" s="1387"/>
      <c r="AM4" s="1393"/>
      <c r="AN4" s="1383" t="s">
        <v>447</v>
      </c>
      <c r="AO4" s="1384"/>
      <c r="AP4" s="1384"/>
      <c r="AQ4" s="1384" t="s">
        <v>448</v>
      </c>
      <c r="AR4" s="1384"/>
      <c r="AS4" s="1385"/>
      <c r="AT4" s="1376" t="s">
        <v>447</v>
      </c>
      <c r="AU4" s="1351"/>
      <c r="AV4" s="1351"/>
      <c r="AW4" s="1350" t="s">
        <v>448</v>
      </c>
      <c r="AX4" s="1350"/>
      <c r="AY4" s="1377"/>
      <c r="AZ4" s="279" t="s">
        <v>449</v>
      </c>
      <c r="BA4" s="280" t="s">
        <v>450</v>
      </c>
      <c r="BB4" s="281"/>
      <c r="BC4" s="281"/>
    </row>
    <row r="5" spans="1:55" x14ac:dyDescent="0.2">
      <c r="A5" s="902" t="s">
        <v>40</v>
      </c>
      <c r="B5" s="903"/>
      <c r="C5" s="904" t="s">
        <v>249</v>
      </c>
      <c r="D5" s="838"/>
      <c r="E5" s="839" t="s">
        <v>140</v>
      </c>
      <c r="F5" s="284"/>
      <c r="G5" s="285"/>
      <c r="H5" s="839" t="s">
        <v>140</v>
      </c>
      <c r="I5" s="840"/>
      <c r="J5" s="838"/>
      <c r="K5" s="839" t="s">
        <v>140</v>
      </c>
      <c r="L5" s="284"/>
      <c r="M5" s="285"/>
      <c r="N5" s="839" t="s">
        <v>140</v>
      </c>
      <c r="O5" s="840"/>
      <c r="P5" s="838"/>
      <c r="Q5" s="839" t="s">
        <v>140</v>
      </c>
      <c r="R5" s="284"/>
      <c r="S5" s="285"/>
      <c r="T5" s="839" t="s">
        <v>140</v>
      </c>
      <c r="U5" s="840"/>
      <c r="V5" s="838"/>
      <c r="W5" s="839" t="s">
        <v>140</v>
      </c>
      <c r="X5" s="284"/>
      <c r="Y5" s="285"/>
      <c r="Z5" s="839" t="s">
        <v>140</v>
      </c>
      <c r="AA5" s="840"/>
      <c r="AB5" s="838"/>
      <c r="AC5" s="839" t="s">
        <v>140</v>
      </c>
      <c r="AD5" s="284"/>
      <c r="AE5" s="285"/>
      <c r="AF5" s="839" t="s">
        <v>140</v>
      </c>
      <c r="AG5" s="840"/>
      <c r="AH5" s="838"/>
      <c r="AI5" s="839" t="s">
        <v>140</v>
      </c>
      <c r="AJ5" s="284"/>
      <c r="AK5" s="285"/>
      <c r="AL5" s="839" t="s">
        <v>140</v>
      </c>
      <c r="AM5" s="840"/>
      <c r="AN5" s="838"/>
      <c r="AO5" s="839" t="s">
        <v>140</v>
      </c>
      <c r="AP5" s="284"/>
      <c r="AQ5" s="285"/>
      <c r="AR5" s="839" t="s">
        <v>140</v>
      </c>
      <c r="AS5" s="840"/>
      <c r="AT5" s="838"/>
      <c r="AU5" s="839" t="s">
        <v>140</v>
      </c>
      <c r="AV5" s="284"/>
      <c r="AW5" s="285"/>
      <c r="AX5" s="839" t="s">
        <v>140</v>
      </c>
      <c r="AY5" s="840"/>
      <c r="AZ5" s="287" t="str">
        <f>IF(BB5&gt;0,BB5,IF(BC5&gt;0,BB5,""))</f>
        <v/>
      </c>
      <c r="BA5" s="288" t="str">
        <f>IF(BB5&gt;0,BC5,IF(BC5&gt;0,BC5,""))</f>
        <v/>
      </c>
      <c r="BB5" s="265">
        <f>SUM(D5,G5,J5,M5,P5,S5,V5,Y5,AB5,AE5,AH5,AK5,AN5,AQ5,AT5,AW5)</f>
        <v>0</v>
      </c>
      <c r="BC5" s="266">
        <f>SUM(F5,I5,L5,O5,R5,U5,X5,AA5,AD5,AG5,AJ5,AM5,AP5,AS5,AV5,AY5)</f>
        <v>0</v>
      </c>
    </row>
    <row r="6" spans="1:55" x14ac:dyDescent="0.2">
      <c r="A6" s="905" t="s">
        <v>250</v>
      </c>
      <c r="B6" s="782"/>
      <c r="C6" s="906" t="s">
        <v>251</v>
      </c>
      <c r="D6" s="289"/>
      <c r="E6" s="290" t="s">
        <v>140</v>
      </c>
      <c r="F6" s="291"/>
      <c r="G6" s="292"/>
      <c r="H6" s="290" t="s">
        <v>140</v>
      </c>
      <c r="I6" s="293"/>
      <c r="J6" s="289"/>
      <c r="K6" s="290" t="s">
        <v>140</v>
      </c>
      <c r="L6" s="291"/>
      <c r="M6" s="292"/>
      <c r="N6" s="290" t="s">
        <v>140</v>
      </c>
      <c r="O6" s="293"/>
      <c r="P6" s="289"/>
      <c r="Q6" s="290" t="s">
        <v>140</v>
      </c>
      <c r="R6" s="291"/>
      <c r="S6" s="292"/>
      <c r="T6" s="290" t="s">
        <v>140</v>
      </c>
      <c r="U6" s="293"/>
      <c r="V6" s="289"/>
      <c r="W6" s="290" t="s">
        <v>140</v>
      </c>
      <c r="X6" s="291"/>
      <c r="Y6" s="292"/>
      <c r="Z6" s="290" t="s">
        <v>140</v>
      </c>
      <c r="AA6" s="293"/>
      <c r="AB6" s="289"/>
      <c r="AC6" s="290" t="s">
        <v>140</v>
      </c>
      <c r="AD6" s="291"/>
      <c r="AE6" s="292"/>
      <c r="AF6" s="290" t="s">
        <v>140</v>
      </c>
      <c r="AG6" s="293"/>
      <c r="AH6" s="289"/>
      <c r="AI6" s="290" t="s">
        <v>140</v>
      </c>
      <c r="AJ6" s="291"/>
      <c r="AK6" s="292"/>
      <c r="AL6" s="290" t="s">
        <v>140</v>
      </c>
      <c r="AM6" s="293"/>
      <c r="AN6" s="289"/>
      <c r="AO6" s="290" t="s">
        <v>140</v>
      </c>
      <c r="AP6" s="291"/>
      <c r="AQ6" s="292"/>
      <c r="AR6" s="290" t="s">
        <v>140</v>
      </c>
      <c r="AS6" s="293"/>
      <c r="AT6" s="289"/>
      <c r="AU6" s="290" t="s">
        <v>140</v>
      </c>
      <c r="AV6" s="291"/>
      <c r="AW6" s="292"/>
      <c r="AX6" s="290" t="s">
        <v>140</v>
      </c>
      <c r="AY6" s="293"/>
      <c r="AZ6" s="287" t="str">
        <f>IF(BB6&gt;0,BB6,IF(BC6&gt;0,BB6,""))</f>
        <v/>
      </c>
      <c r="BA6" s="288" t="str">
        <f>IF(BB6&gt;0,BC6,IF(BC6&gt;0,BC6,""))</f>
        <v/>
      </c>
      <c r="BB6" s="265">
        <f>SUM(D6,G6,J6,M6,P6,S6,V6,Y6,AB6,AE6,AH6,AK6,AN6,AQ6,AT6,AW6)</f>
        <v>0</v>
      </c>
      <c r="BC6" s="266">
        <f>SUM(F6,I6,L6,O6,R6,U6,X6,AA6,AD6,AG6,AJ6,AM6,AP6,AS6,AV6,AY6)</f>
        <v>0</v>
      </c>
    </row>
    <row r="7" spans="1:55" x14ac:dyDescent="0.2">
      <c r="A7" s="905" t="s">
        <v>17</v>
      </c>
      <c r="B7" s="782"/>
      <c r="C7" s="906" t="s">
        <v>352</v>
      </c>
      <c r="D7" s="289"/>
      <c r="E7" s="290" t="s">
        <v>140</v>
      </c>
      <c r="F7" s="291"/>
      <c r="G7" s="292"/>
      <c r="H7" s="290" t="s">
        <v>140</v>
      </c>
      <c r="I7" s="293"/>
      <c r="J7" s="289"/>
      <c r="K7" s="290" t="s">
        <v>140</v>
      </c>
      <c r="L7" s="291"/>
      <c r="M7" s="292"/>
      <c r="N7" s="290" t="s">
        <v>140</v>
      </c>
      <c r="O7" s="293"/>
      <c r="P7" s="289"/>
      <c r="Q7" s="290" t="s">
        <v>140</v>
      </c>
      <c r="R7" s="291"/>
      <c r="S7" s="292"/>
      <c r="T7" s="290" t="s">
        <v>140</v>
      </c>
      <c r="U7" s="293"/>
      <c r="V7" s="289"/>
      <c r="W7" s="290" t="s">
        <v>140</v>
      </c>
      <c r="X7" s="291"/>
      <c r="Y7" s="292"/>
      <c r="Z7" s="290" t="s">
        <v>140</v>
      </c>
      <c r="AA7" s="293"/>
      <c r="AB7" s="289"/>
      <c r="AC7" s="290" t="s">
        <v>140</v>
      </c>
      <c r="AD7" s="291"/>
      <c r="AE7" s="292"/>
      <c r="AF7" s="290" t="s">
        <v>140</v>
      </c>
      <c r="AG7" s="293"/>
      <c r="AH7" s="289"/>
      <c r="AI7" s="290" t="s">
        <v>140</v>
      </c>
      <c r="AJ7" s="291"/>
      <c r="AK7" s="292"/>
      <c r="AL7" s="290" t="s">
        <v>140</v>
      </c>
      <c r="AM7" s="293"/>
      <c r="AN7" s="289"/>
      <c r="AO7" s="290" t="s">
        <v>140</v>
      </c>
      <c r="AP7" s="291"/>
      <c r="AQ7" s="292"/>
      <c r="AR7" s="290" t="s">
        <v>140</v>
      </c>
      <c r="AS7" s="293"/>
      <c r="AT7" s="289"/>
      <c r="AU7" s="290" t="s">
        <v>140</v>
      </c>
      <c r="AV7" s="291"/>
      <c r="AW7" s="292"/>
      <c r="AX7" s="290" t="s">
        <v>140</v>
      </c>
      <c r="AY7" s="293"/>
      <c r="AZ7" s="287" t="str">
        <f>IF(BB7&gt;0,BB7,IF(BC7&gt;0,BB7,""))</f>
        <v/>
      </c>
      <c r="BA7" s="288" t="str">
        <f>IF(BB7&gt;0,BC7,IF(BC7&gt;0,BC7,""))</f>
        <v/>
      </c>
      <c r="BB7" s="265">
        <f>SUM(D7,G7,J7,M7,P7,S7,V7,Y7,AB7,AE7,AH7,AK7,AN7,AQ7,AT7,AW7)</f>
        <v>0</v>
      </c>
      <c r="BC7" s="266">
        <f>SUM(F7,I7,L7,O7,R7,U7,X7,AA7,AD7,AG7,AJ7,AM7,AP7,AS7,AV7,AY7)</f>
        <v>0</v>
      </c>
    </row>
    <row r="8" spans="1:55" x14ac:dyDescent="0.2">
      <c r="A8" s="905" t="s">
        <v>23</v>
      </c>
      <c r="B8" s="782"/>
      <c r="C8" s="906" t="s">
        <v>547</v>
      </c>
      <c r="D8" s="289"/>
      <c r="E8" s="290" t="s">
        <v>140</v>
      </c>
      <c r="F8" s="291"/>
      <c r="G8" s="292"/>
      <c r="H8" s="290" t="s">
        <v>140</v>
      </c>
      <c r="I8" s="293"/>
      <c r="J8" s="289"/>
      <c r="K8" s="290" t="s">
        <v>140</v>
      </c>
      <c r="L8" s="291"/>
      <c r="M8" s="292"/>
      <c r="N8" s="290" t="s">
        <v>140</v>
      </c>
      <c r="O8" s="293"/>
      <c r="P8" s="289"/>
      <c r="Q8" s="290" t="s">
        <v>140</v>
      </c>
      <c r="R8" s="291"/>
      <c r="S8" s="292"/>
      <c r="T8" s="290" t="s">
        <v>140</v>
      </c>
      <c r="U8" s="293"/>
      <c r="V8" s="289"/>
      <c r="W8" s="290" t="s">
        <v>140</v>
      </c>
      <c r="X8" s="291"/>
      <c r="Y8" s="292"/>
      <c r="Z8" s="290" t="s">
        <v>140</v>
      </c>
      <c r="AA8" s="293"/>
      <c r="AB8" s="289"/>
      <c r="AC8" s="290" t="s">
        <v>140</v>
      </c>
      <c r="AD8" s="291"/>
      <c r="AE8" s="292"/>
      <c r="AF8" s="290" t="s">
        <v>140</v>
      </c>
      <c r="AG8" s="293"/>
      <c r="AH8" s="289"/>
      <c r="AI8" s="290" t="s">
        <v>140</v>
      </c>
      <c r="AJ8" s="291"/>
      <c r="AK8" s="292"/>
      <c r="AL8" s="290" t="s">
        <v>140</v>
      </c>
      <c r="AM8" s="293"/>
      <c r="AN8" s="289"/>
      <c r="AO8" s="290" t="s">
        <v>140</v>
      </c>
      <c r="AP8" s="291"/>
      <c r="AQ8" s="292"/>
      <c r="AR8" s="290" t="s">
        <v>140</v>
      </c>
      <c r="AS8" s="293"/>
      <c r="AT8" s="289"/>
      <c r="AU8" s="290" t="s">
        <v>140</v>
      </c>
      <c r="AV8" s="291"/>
      <c r="AW8" s="292"/>
      <c r="AX8" s="290" t="s">
        <v>140</v>
      </c>
      <c r="AY8" s="293"/>
      <c r="AZ8" s="287" t="str">
        <f>IF(BB8&gt;0,BB8,IF(BC8&gt;0,BB8,""))</f>
        <v/>
      </c>
      <c r="BA8" s="288" t="str">
        <f>IF(BB8&gt;0,BC8,IF(BC8&gt;0,BC8,""))</f>
        <v/>
      </c>
      <c r="BB8" s="265">
        <f>SUM(D8,G8,J8,M8,P8,S8,V8,Y8,AB8,AE8,AH8,AK8,AN8,AQ8,AT8,AW8)</f>
        <v>0</v>
      </c>
      <c r="BC8" s="266">
        <f>SUM(F8,I8,L8,O8,R8,U8,X8,AA8,AD8,AG8,AJ8,AM8,AP8,AS8,AV8,AY8)</f>
        <v>0</v>
      </c>
    </row>
    <row r="9" spans="1:55" x14ac:dyDescent="0.2">
      <c r="A9" s="905" t="s">
        <v>255</v>
      </c>
      <c r="B9" s="782"/>
      <c r="C9" s="906" t="s">
        <v>256</v>
      </c>
      <c r="D9" s="289"/>
      <c r="E9" s="290" t="s">
        <v>140</v>
      </c>
      <c r="F9" s="291"/>
      <c r="G9" s="292"/>
      <c r="H9" s="290" t="s">
        <v>140</v>
      </c>
      <c r="I9" s="293"/>
      <c r="J9" s="289"/>
      <c r="K9" s="290" t="s">
        <v>140</v>
      </c>
      <c r="L9" s="291"/>
      <c r="M9" s="292"/>
      <c r="N9" s="290" t="s">
        <v>140</v>
      </c>
      <c r="O9" s="293"/>
      <c r="P9" s="289"/>
      <c r="Q9" s="290" t="s">
        <v>140</v>
      </c>
      <c r="R9" s="291"/>
      <c r="S9" s="292"/>
      <c r="T9" s="290" t="s">
        <v>140</v>
      </c>
      <c r="U9" s="293"/>
      <c r="V9" s="289"/>
      <c r="W9" s="290" t="s">
        <v>140</v>
      </c>
      <c r="X9" s="291"/>
      <c r="Y9" s="292"/>
      <c r="Z9" s="290" t="s">
        <v>140</v>
      </c>
      <c r="AA9" s="293"/>
      <c r="AB9" s="289"/>
      <c r="AC9" s="290" t="s">
        <v>140</v>
      </c>
      <c r="AD9" s="291"/>
      <c r="AE9" s="292"/>
      <c r="AF9" s="290" t="s">
        <v>140</v>
      </c>
      <c r="AG9" s="293"/>
      <c r="AH9" s="289"/>
      <c r="AI9" s="290" t="s">
        <v>140</v>
      </c>
      <c r="AJ9" s="291"/>
      <c r="AK9" s="292"/>
      <c r="AL9" s="290" t="s">
        <v>140</v>
      </c>
      <c r="AM9" s="293"/>
      <c r="AN9" s="289"/>
      <c r="AO9" s="290" t="s">
        <v>140</v>
      </c>
      <c r="AP9" s="291"/>
      <c r="AQ9" s="292"/>
      <c r="AR9" s="290" t="s">
        <v>140</v>
      </c>
      <c r="AS9" s="293"/>
      <c r="AT9" s="289"/>
      <c r="AU9" s="290" t="s">
        <v>140</v>
      </c>
      <c r="AV9" s="291"/>
      <c r="AW9" s="292"/>
      <c r="AX9" s="290" t="s">
        <v>140</v>
      </c>
      <c r="AY9" s="293"/>
      <c r="AZ9" s="287" t="str">
        <f t="shared" ref="AZ9:AZ13" si="4">IF(BB9&gt;0,BB9,IF(BC9&gt;0,BB9,""))</f>
        <v/>
      </c>
      <c r="BA9" s="288" t="str">
        <f t="shared" ref="BA9:BA13" si="5">IF(BB9&gt;0,BC9,IF(BC9&gt;0,BC9,""))</f>
        <v/>
      </c>
      <c r="BB9" s="265">
        <f t="shared" ref="BB9:BB13" si="6">SUM(D9,G9,J9,M9,P9,S9,V9,Y9,AB9,AE9,AH9,AK9,AN9,AQ9,AT9,AW9)</f>
        <v>0</v>
      </c>
      <c r="BC9" s="266">
        <f t="shared" ref="BC9:BC13" si="7">SUM(F9,I9,L9,O9,R9,U9,X9,AA9,AD9,AG9,AJ9,AM9,AP9,AS9,AV9,AY9)</f>
        <v>0</v>
      </c>
    </row>
    <row r="10" spans="1:55" x14ac:dyDescent="0.2">
      <c r="A10" s="905" t="s">
        <v>252</v>
      </c>
      <c r="B10" s="782"/>
      <c r="C10" s="906" t="s">
        <v>253</v>
      </c>
      <c r="D10" s="289"/>
      <c r="E10" s="290" t="s">
        <v>140</v>
      </c>
      <c r="F10" s="291"/>
      <c r="G10" s="292"/>
      <c r="H10" s="290" t="s">
        <v>140</v>
      </c>
      <c r="I10" s="293"/>
      <c r="J10" s="289"/>
      <c r="K10" s="290" t="s">
        <v>140</v>
      </c>
      <c r="L10" s="291"/>
      <c r="M10" s="292"/>
      <c r="N10" s="290" t="s">
        <v>140</v>
      </c>
      <c r="O10" s="293"/>
      <c r="P10" s="289"/>
      <c r="Q10" s="290" t="s">
        <v>140</v>
      </c>
      <c r="R10" s="291"/>
      <c r="S10" s="292"/>
      <c r="T10" s="290" t="s">
        <v>140</v>
      </c>
      <c r="U10" s="293"/>
      <c r="V10" s="289"/>
      <c r="W10" s="290" t="s">
        <v>140</v>
      </c>
      <c r="X10" s="291"/>
      <c r="Y10" s="292"/>
      <c r="Z10" s="290" t="s">
        <v>140</v>
      </c>
      <c r="AA10" s="293"/>
      <c r="AB10" s="289"/>
      <c r="AC10" s="290" t="s">
        <v>140</v>
      </c>
      <c r="AD10" s="291"/>
      <c r="AE10" s="292"/>
      <c r="AF10" s="290" t="s">
        <v>140</v>
      </c>
      <c r="AG10" s="293"/>
      <c r="AH10" s="289"/>
      <c r="AI10" s="290" t="s">
        <v>140</v>
      </c>
      <c r="AJ10" s="291"/>
      <c r="AK10" s="292"/>
      <c r="AL10" s="290" t="s">
        <v>140</v>
      </c>
      <c r="AM10" s="293"/>
      <c r="AN10" s="289"/>
      <c r="AO10" s="290" t="s">
        <v>140</v>
      </c>
      <c r="AP10" s="291"/>
      <c r="AQ10" s="292"/>
      <c r="AR10" s="290" t="s">
        <v>140</v>
      </c>
      <c r="AS10" s="293"/>
      <c r="AT10" s="289"/>
      <c r="AU10" s="290" t="s">
        <v>140</v>
      </c>
      <c r="AV10" s="291"/>
      <c r="AW10" s="292"/>
      <c r="AX10" s="290" t="s">
        <v>140</v>
      </c>
      <c r="AY10" s="293"/>
      <c r="AZ10" s="287" t="str">
        <f t="shared" si="4"/>
        <v/>
      </c>
      <c r="BA10" s="288" t="str">
        <f t="shared" si="5"/>
        <v/>
      </c>
      <c r="BB10" s="265">
        <f t="shared" si="6"/>
        <v>0</v>
      </c>
      <c r="BC10" s="266">
        <f t="shared" si="7"/>
        <v>0</v>
      </c>
    </row>
    <row r="11" spans="1:55" x14ac:dyDescent="0.2">
      <c r="A11" s="905" t="s">
        <v>31</v>
      </c>
      <c r="B11" s="907"/>
      <c r="C11" s="906" t="s">
        <v>254</v>
      </c>
      <c r="D11" s="289"/>
      <c r="E11" s="290" t="s">
        <v>140</v>
      </c>
      <c r="F11" s="291"/>
      <c r="G11" s="292"/>
      <c r="H11" s="290" t="s">
        <v>140</v>
      </c>
      <c r="I11" s="293"/>
      <c r="J11" s="289"/>
      <c r="K11" s="290" t="s">
        <v>140</v>
      </c>
      <c r="L11" s="291"/>
      <c r="M11" s="292"/>
      <c r="N11" s="290" t="s">
        <v>140</v>
      </c>
      <c r="O11" s="293"/>
      <c r="P11" s="289"/>
      <c r="Q11" s="290" t="s">
        <v>140</v>
      </c>
      <c r="R11" s="291"/>
      <c r="S11" s="292"/>
      <c r="T11" s="290" t="s">
        <v>140</v>
      </c>
      <c r="U11" s="293"/>
      <c r="V11" s="289"/>
      <c r="W11" s="290" t="s">
        <v>140</v>
      </c>
      <c r="X11" s="291"/>
      <c r="Y11" s="292"/>
      <c r="Z11" s="290" t="s">
        <v>140</v>
      </c>
      <c r="AA11" s="293"/>
      <c r="AB11" s="289"/>
      <c r="AC11" s="290" t="s">
        <v>140</v>
      </c>
      <c r="AD11" s="291"/>
      <c r="AE11" s="292"/>
      <c r="AF11" s="290" t="s">
        <v>140</v>
      </c>
      <c r="AG11" s="293"/>
      <c r="AH11" s="289"/>
      <c r="AI11" s="290" t="s">
        <v>140</v>
      </c>
      <c r="AJ11" s="291"/>
      <c r="AK11" s="292"/>
      <c r="AL11" s="290" t="s">
        <v>140</v>
      </c>
      <c r="AM11" s="293"/>
      <c r="AN11" s="289"/>
      <c r="AO11" s="290" t="s">
        <v>140</v>
      </c>
      <c r="AP11" s="291"/>
      <c r="AQ11" s="292"/>
      <c r="AR11" s="290" t="s">
        <v>140</v>
      </c>
      <c r="AS11" s="293"/>
      <c r="AT11" s="289"/>
      <c r="AU11" s="290" t="s">
        <v>140</v>
      </c>
      <c r="AV11" s="291"/>
      <c r="AW11" s="292"/>
      <c r="AX11" s="290" t="s">
        <v>140</v>
      </c>
      <c r="AY11" s="293"/>
      <c r="AZ11" s="287" t="str">
        <f t="shared" si="4"/>
        <v/>
      </c>
      <c r="BA11" s="288" t="str">
        <f t="shared" si="5"/>
        <v/>
      </c>
      <c r="BB11" s="265">
        <f t="shared" si="6"/>
        <v>0</v>
      </c>
      <c r="BC11" s="266">
        <f t="shared" si="7"/>
        <v>0</v>
      </c>
    </row>
    <row r="12" spans="1:55" x14ac:dyDescent="0.2">
      <c r="A12" s="905" t="s">
        <v>18</v>
      </c>
      <c r="B12" s="782"/>
      <c r="C12" s="906" t="s">
        <v>315</v>
      </c>
      <c r="D12" s="289"/>
      <c r="E12" s="290" t="s">
        <v>140</v>
      </c>
      <c r="F12" s="291"/>
      <c r="G12" s="292"/>
      <c r="H12" s="290" t="s">
        <v>140</v>
      </c>
      <c r="I12" s="293"/>
      <c r="J12" s="289"/>
      <c r="K12" s="290" t="s">
        <v>140</v>
      </c>
      <c r="L12" s="291"/>
      <c r="M12" s="292"/>
      <c r="N12" s="290" t="s">
        <v>140</v>
      </c>
      <c r="O12" s="293"/>
      <c r="P12" s="289"/>
      <c r="Q12" s="290" t="s">
        <v>140</v>
      </c>
      <c r="R12" s="291"/>
      <c r="S12" s="292"/>
      <c r="T12" s="290" t="s">
        <v>140</v>
      </c>
      <c r="U12" s="293"/>
      <c r="V12" s="289"/>
      <c r="W12" s="290" t="s">
        <v>140</v>
      </c>
      <c r="X12" s="291"/>
      <c r="Y12" s="292"/>
      <c r="Z12" s="290" t="s">
        <v>140</v>
      </c>
      <c r="AA12" s="293"/>
      <c r="AB12" s="289"/>
      <c r="AC12" s="290" t="s">
        <v>140</v>
      </c>
      <c r="AD12" s="291"/>
      <c r="AE12" s="292"/>
      <c r="AF12" s="290" t="s">
        <v>140</v>
      </c>
      <c r="AG12" s="293"/>
      <c r="AH12" s="289"/>
      <c r="AI12" s="290" t="s">
        <v>140</v>
      </c>
      <c r="AJ12" s="291"/>
      <c r="AK12" s="292"/>
      <c r="AL12" s="290" t="s">
        <v>140</v>
      </c>
      <c r="AM12" s="293"/>
      <c r="AN12" s="289"/>
      <c r="AO12" s="290" t="s">
        <v>140</v>
      </c>
      <c r="AP12" s="291"/>
      <c r="AQ12" s="292"/>
      <c r="AR12" s="290" t="s">
        <v>140</v>
      </c>
      <c r="AS12" s="293"/>
      <c r="AT12" s="289"/>
      <c r="AU12" s="290" t="s">
        <v>140</v>
      </c>
      <c r="AV12" s="291"/>
      <c r="AW12" s="292"/>
      <c r="AX12" s="290" t="s">
        <v>140</v>
      </c>
      <c r="AY12" s="293"/>
      <c r="AZ12" s="287" t="str">
        <f t="shared" si="4"/>
        <v/>
      </c>
      <c r="BA12" s="288" t="str">
        <f t="shared" si="5"/>
        <v/>
      </c>
      <c r="BB12" s="265">
        <f t="shared" si="6"/>
        <v>0</v>
      </c>
      <c r="BC12" s="266">
        <f t="shared" si="7"/>
        <v>0</v>
      </c>
    </row>
    <row r="13" spans="1:55" x14ac:dyDescent="0.2">
      <c r="A13" s="905" t="s">
        <v>351</v>
      </c>
      <c r="B13" s="782"/>
      <c r="C13" s="906" t="s">
        <v>257</v>
      </c>
      <c r="D13" s="289"/>
      <c r="E13" s="290" t="s">
        <v>140</v>
      </c>
      <c r="F13" s="291"/>
      <c r="G13" s="292"/>
      <c r="H13" s="290" t="s">
        <v>140</v>
      </c>
      <c r="I13" s="293"/>
      <c r="J13" s="289"/>
      <c r="K13" s="290" t="s">
        <v>140</v>
      </c>
      <c r="L13" s="291"/>
      <c r="M13" s="292"/>
      <c r="N13" s="290" t="s">
        <v>140</v>
      </c>
      <c r="O13" s="293"/>
      <c r="P13" s="289"/>
      <c r="Q13" s="290" t="s">
        <v>140</v>
      </c>
      <c r="R13" s="291"/>
      <c r="S13" s="292"/>
      <c r="T13" s="290" t="s">
        <v>140</v>
      </c>
      <c r="U13" s="293"/>
      <c r="V13" s="289"/>
      <c r="W13" s="290" t="s">
        <v>140</v>
      </c>
      <c r="X13" s="291"/>
      <c r="Y13" s="292"/>
      <c r="Z13" s="290" t="s">
        <v>140</v>
      </c>
      <c r="AA13" s="293"/>
      <c r="AB13" s="289"/>
      <c r="AC13" s="290" t="s">
        <v>140</v>
      </c>
      <c r="AD13" s="291"/>
      <c r="AE13" s="292"/>
      <c r="AF13" s="290" t="s">
        <v>140</v>
      </c>
      <c r="AG13" s="293"/>
      <c r="AH13" s="289"/>
      <c r="AI13" s="290" t="s">
        <v>140</v>
      </c>
      <c r="AJ13" s="291"/>
      <c r="AK13" s="292"/>
      <c r="AL13" s="290" t="s">
        <v>140</v>
      </c>
      <c r="AM13" s="293"/>
      <c r="AN13" s="289"/>
      <c r="AO13" s="290" t="s">
        <v>140</v>
      </c>
      <c r="AP13" s="291"/>
      <c r="AQ13" s="292"/>
      <c r="AR13" s="290" t="s">
        <v>140</v>
      </c>
      <c r="AS13" s="293"/>
      <c r="AT13" s="289"/>
      <c r="AU13" s="290" t="s">
        <v>140</v>
      </c>
      <c r="AV13" s="291"/>
      <c r="AW13" s="292"/>
      <c r="AX13" s="290" t="s">
        <v>140</v>
      </c>
      <c r="AY13" s="293"/>
      <c r="AZ13" s="287" t="str">
        <f t="shared" si="4"/>
        <v/>
      </c>
      <c r="BA13" s="288" t="str">
        <f t="shared" si="5"/>
        <v/>
      </c>
      <c r="BB13" s="265">
        <f t="shared" si="6"/>
        <v>0</v>
      </c>
      <c r="BC13" s="266">
        <f t="shared" si="7"/>
        <v>0</v>
      </c>
    </row>
    <row r="14" spans="1:55" x14ac:dyDescent="0.2">
      <c r="A14" s="708"/>
      <c r="B14" s="459"/>
      <c r="C14" s="709"/>
      <c r="D14" s="289"/>
      <c r="E14" s="290" t="s">
        <v>140</v>
      </c>
      <c r="F14" s="291"/>
      <c r="G14" s="292"/>
      <c r="H14" s="290" t="s">
        <v>140</v>
      </c>
      <c r="I14" s="293"/>
      <c r="J14" s="289"/>
      <c r="K14" s="290" t="s">
        <v>140</v>
      </c>
      <c r="L14" s="291"/>
      <c r="M14" s="292"/>
      <c r="N14" s="290" t="s">
        <v>140</v>
      </c>
      <c r="O14" s="293"/>
      <c r="P14" s="289"/>
      <c r="Q14" s="290" t="s">
        <v>140</v>
      </c>
      <c r="R14" s="291"/>
      <c r="S14" s="292"/>
      <c r="T14" s="290" t="s">
        <v>140</v>
      </c>
      <c r="U14" s="293"/>
      <c r="V14" s="289"/>
      <c r="W14" s="290" t="s">
        <v>140</v>
      </c>
      <c r="X14" s="291"/>
      <c r="Y14" s="292"/>
      <c r="Z14" s="290" t="s">
        <v>140</v>
      </c>
      <c r="AA14" s="293"/>
      <c r="AB14" s="289"/>
      <c r="AC14" s="290" t="s">
        <v>140</v>
      </c>
      <c r="AD14" s="291"/>
      <c r="AE14" s="292"/>
      <c r="AF14" s="290" t="s">
        <v>140</v>
      </c>
      <c r="AG14" s="293"/>
      <c r="AH14" s="289"/>
      <c r="AI14" s="290" t="s">
        <v>140</v>
      </c>
      <c r="AJ14" s="291"/>
      <c r="AK14" s="292"/>
      <c r="AL14" s="290" t="s">
        <v>140</v>
      </c>
      <c r="AM14" s="293"/>
      <c r="AN14" s="289"/>
      <c r="AO14" s="290" t="s">
        <v>140</v>
      </c>
      <c r="AP14" s="291"/>
      <c r="AQ14" s="292"/>
      <c r="AR14" s="290" t="s">
        <v>140</v>
      </c>
      <c r="AS14" s="293"/>
      <c r="AT14" s="289"/>
      <c r="AU14" s="290" t="s">
        <v>140</v>
      </c>
      <c r="AV14" s="291"/>
      <c r="AW14" s="292"/>
      <c r="AX14" s="290" t="s">
        <v>140</v>
      </c>
      <c r="AY14" s="293"/>
      <c r="AZ14" s="287" t="str">
        <f t="shared" ref="AZ14:AZ20" si="8">IF(BB14&gt;0,BB14,IF(BC14&gt;0,BB14,""))</f>
        <v/>
      </c>
      <c r="BA14" s="288" t="str">
        <f t="shared" ref="BA14:BA20" si="9">IF(BB14&gt;0,BC14,IF(BC14&gt;0,BC14,""))</f>
        <v/>
      </c>
      <c r="BB14" s="265">
        <f t="shared" ref="BB14:BB50" si="10">SUM(D14,G14,J14,M14,P14,S14,V14,Y14,AB14,AE14,AH14,AK14,AN14,AQ14,AT14,AW14)</f>
        <v>0</v>
      </c>
      <c r="BC14" s="266">
        <f t="shared" ref="BC14:BC50" si="11">SUM(F14,I14,L14,O14,R14,U14,X14,AA14,AD14,AG14,AJ14,AM14,AP14,AS14,AV14,AY14)</f>
        <v>0</v>
      </c>
    </row>
    <row r="15" spans="1:55" x14ac:dyDescent="0.2">
      <c r="A15" s="708"/>
      <c r="B15" s="459"/>
      <c r="C15" s="709"/>
      <c r="D15" s="289"/>
      <c r="E15" s="290" t="s">
        <v>140</v>
      </c>
      <c r="F15" s="291"/>
      <c r="G15" s="292"/>
      <c r="H15" s="290" t="s">
        <v>140</v>
      </c>
      <c r="I15" s="293"/>
      <c r="J15" s="289"/>
      <c r="K15" s="290" t="s">
        <v>140</v>
      </c>
      <c r="L15" s="291"/>
      <c r="M15" s="292"/>
      <c r="N15" s="290" t="s">
        <v>140</v>
      </c>
      <c r="O15" s="293"/>
      <c r="P15" s="289"/>
      <c r="Q15" s="290" t="s">
        <v>140</v>
      </c>
      <c r="R15" s="291"/>
      <c r="S15" s="292"/>
      <c r="T15" s="290" t="s">
        <v>140</v>
      </c>
      <c r="U15" s="293"/>
      <c r="V15" s="289"/>
      <c r="W15" s="290" t="s">
        <v>140</v>
      </c>
      <c r="X15" s="291"/>
      <c r="Y15" s="292"/>
      <c r="Z15" s="290" t="s">
        <v>140</v>
      </c>
      <c r="AA15" s="293"/>
      <c r="AB15" s="289"/>
      <c r="AC15" s="290" t="s">
        <v>140</v>
      </c>
      <c r="AD15" s="291"/>
      <c r="AE15" s="292"/>
      <c r="AF15" s="290" t="s">
        <v>140</v>
      </c>
      <c r="AG15" s="293"/>
      <c r="AH15" s="289"/>
      <c r="AI15" s="290" t="s">
        <v>140</v>
      </c>
      <c r="AJ15" s="291"/>
      <c r="AK15" s="292"/>
      <c r="AL15" s="290" t="s">
        <v>140</v>
      </c>
      <c r="AM15" s="293"/>
      <c r="AN15" s="289"/>
      <c r="AO15" s="290" t="s">
        <v>140</v>
      </c>
      <c r="AP15" s="291"/>
      <c r="AQ15" s="292"/>
      <c r="AR15" s="290" t="s">
        <v>140</v>
      </c>
      <c r="AS15" s="293"/>
      <c r="AT15" s="289"/>
      <c r="AU15" s="290" t="s">
        <v>140</v>
      </c>
      <c r="AV15" s="291"/>
      <c r="AW15" s="292"/>
      <c r="AX15" s="290" t="s">
        <v>140</v>
      </c>
      <c r="AY15" s="293"/>
      <c r="AZ15" s="287" t="str">
        <f t="shared" si="8"/>
        <v/>
      </c>
      <c r="BA15" s="288" t="str">
        <f t="shared" si="9"/>
        <v/>
      </c>
      <c r="BB15" s="265">
        <f t="shared" si="10"/>
        <v>0</v>
      </c>
      <c r="BC15" s="266">
        <f t="shared" si="11"/>
        <v>0</v>
      </c>
    </row>
    <row r="16" spans="1:55" x14ac:dyDescent="0.2">
      <c r="A16" s="708"/>
      <c r="B16" s="459"/>
      <c r="C16" s="709"/>
      <c r="D16" s="289"/>
      <c r="E16" s="290" t="s">
        <v>140</v>
      </c>
      <c r="F16" s="291"/>
      <c r="G16" s="292"/>
      <c r="H16" s="290" t="s">
        <v>140</v>
      </c>
      <c r="I16" s="293"/>
      <c r="J16" s="289"/>
      <c r="K16" s="290" t="s">
        <v>140</v>
      </c>
      <c r="L16" s="291"/>
      <c r="M16" s="292"/>
      <c r="N16" s="290" t="s">
        <v>140</v>
      </c>
      <c r="O16" s="293"/>
      <c r="P16" s="289"/>
      <c r="Q16" s="290" t="s">
        <v>140</v>
      </c>
      <c r="R16" s="291"/>
      <c r="S16" s="292"/>
      <c r="T16" s="290" t="s">
        <v>140</v>
      </c>
      <c r="U16" s="293"/>
      <c r="V16" s="289"/>
      <c r="W16" s="290" t="s">
        <v>140</v>
      </c>
      <c r="X16" s="291"/>
      <c r="Y16" s="292"/>
      <c r="Z16" s="290" t="s">
        <v>140</v>
      </c>
      <c r="AA16" s="293"/>
      <c r="AB16" s="289"/>
      <c r="AC16" s="290" t="s">
        <v>140</v>
      </c>
      <c r="AD16" s="291"/>
      <c r="AE16" s="292"/>
      <c r="AF16" s="290" t="s">
        <v>140</v>
      </c>
      <c r="AG16" s="293"/>
      <c r="AH16" s="289"/>
      <c r="AI16" s="290" t="s">
        <v>140</v>
      </c>
      <c r="AJ16" s="291"/>
      <c r="AK16" s="292"/>
      <c r="AL16" s="290" t="s">
        <v>140</v>
      </c>
      <c r="AM16" s="293"/>
      <c r="AN16" s="289"/>
      <c r="AO16" s="290" t="s">
        <v>140</v>
      </c>
      <c r="AP16" s="291"/>
      <c r="AQ16" s="292"/>
      <c r="AR16" s="290" t="s">
        <v>140</v>
      </c>
      <c r="AS16" s="293"/>
      <c r="AT16" s="289"/>
      <c r="AU16" s="290" t="s">
        <v>140</v>
      </c>
      <c r="AV16" s="291"/>
      <c r="AW16" s="292"/>
      <c r="AX16" s="290" t="s">
        <v>140</v>
      </c>
      <c r="AY16" s="293"/>
      <c r="AZ16" s="287" t="str">
        <f t="shared" si="8"/>
        <v/>
      </c>
      <c r="BA16" s="288" t="str">
        <f t="shared" si="9"/>
        <v/>
      </c>
      <c r="BB16" s="265">
        <f t="shared" si="10"/>
        <v>0</v>
      </c>
      <c r="BC16" s="266">
        <f t="shared" si="11"/>
        <v>0</v>
      </c>
    </row>
    <row r="17" spans="1:55" x14ac:dyDescent="0.2">
      <c r="A17" s="708"/>
      <c r="B17" s="459"/>
      <c r="C17" s="709"/>
      <c r="D17" s="289"/>
      <c r="E17" s="290" t="s">
        <v>140</v>
      </c>
      <c r="F17" s="291"/>
      <c r="G17" s="292"/>
      <c r="H17" s="290" t="s">
        <v>140</v>
      </c>
      <c r="I17" s="293"/>
      <c r="J17" s="289"/>
      <c r="K17" s="290" t="s">
        <v>140</v>
      </c>
      <c r="L17" s="291"/>
      <c r="M17" s="292"/>
      <c r="N17" s="290" t="s">
        <v>140</v>
      </c>
      <c r="O17" s="293"/>
      <c r="P17" s="289"/>
      <c r="Q17" s="290" t="s">
        <v>140</v>
      </c>
      <c r="R17" s="291"/>
      <c r="S17" s="292"/>
      <c r="T17" s="290" t="s">
        <v>140</v>
      </c>
      <c r="U17" s="293"/>
      <c r="V17" s="289"/>
      <c r="W17" s="290" t="s">
        <v>140</v>
      </c>
      <c r="X17" s="291"/>
      <c r="Y17" s="292"/>
      <c r="Z17" s="290" t="s">
        <v>140</v>
      </c>
      <c r="AA17" s="293"/>
      <c r="AB17" s="289"/>
      <c r="AC17" s="290" t="s">
        <v>140</v>
      </c>
      <c r="AD17" s="291"/>
      <c r="AE17" s="292"/>
      <c r="AF17" s="290" t="s">
        <v>140</v>
      </c>
      <c r="AG17" s="293"/>
      <c r="AH17" s="289"/>
      <c r="AI17" s="290" t="s">
        <v>140</v>
      </c>
      <c r="AJ17" s="291"/>
      <c r="AK17" s="292"/>
      <c r="AL17" s="290" t="s">
        <v>140</v>
      </c>
      <c r="AM17" s="293"/>
      <c r="AN17" s="289"/>
      <c r="AO17" s="290" t="s">
        <v>140</v>
      </c>
      <c r="AP17" s="291"/>
      <c r="AQ17" s="292"/>
      <c r="AR17" s="290" t="s">
        <v>140</v>
      </c>
      <c r="AS17" s="293"/>
      <c r="AT17" s="289"/>
      <c r="AU17" s="290" t="s">
        <v>140</v>
      </c>
      <c r="AV17" s="291"/>
      <c r="AW17" s="292"/>
      <c r="AX17" s="290" t="s">
        <v>140</v>
      </c>
      <c r="AY17" s="293"/>
      <c r="AZ17" s="287" t="str">
        <f t="shared" si="8"/>
        <v/>
      </c>
      <c r="BA17" s="288" t="str">
        <f t="shared" si="9"/>
        <v/>
      </c>
      <c r="BB17" s="265">
        <f t="shared" si="10"/>
        <v>0</v>
      </c>
      <c r="BC17" s="266">
        <f t="shared" si="11"/>
        <v>0</v>
      </c>
    </row>
    <row r="18" spans="1:55" x14ac:dyDescent="0.2">
      <c r="A18" s="708"/>
      <c r="B18" s="459"/>
      <c r="C18" s="709"/>
      <c r="D18" s="289"/>
      <c r="E18" s="290" t="s">
        <v>140</v>
      </c>
      <c r="F18" s="291"/>
      <c r="G18" s="292"/>
      <c r="H18" s="290" t="s">
        <v>140</v>
      </c>
      <c r="I18" s="293"/>
      <c r="J18" s="289"/>
      <c r="K18" s="290" t="s">
        <v>140</v>
      </c>
      <c r="L18" s="291"/>
      <c r="M18" s="292"/>
      <c r="N18" s="290" t="s">
        <v>140</v>
      </c>
      <c r="O18" s="293"/>
      <c r="P18" s="289"/>
      <c r="Q18" s="290" t="s">
        <v>140</v>
      </c>
      <c r="R18" s="291"/>
      <c r="S18" s="292"/>
      <c r="T18" s="290" t="s">
        <v>140</v>
      </c>
      <c r="U18" s="293"/>
      <c r="V18" s="289"/>
      <c r="W18" s="290" t="s">
        <v>140</v>
      </c>
      <c r="X18" s="291"/>
      <c r="Y18" s="292"/>
      <c r="Z18" s="290" t="s">
        <v>140</v>
      </c>
      <c r="AA18" s="293"/>
      <c r="AB18" s="289"/>
      <c r="AC18" s="290" t="s">
        <v>140</v>
      </c>
      <c r="AD18" s="291"/>
      <c r="AE18" s="292"/>
      <c r="AF18" s="290" t="s">
        <v>140</v>
      </c>
      <c r="AG18" s="293"/>
      <c r="AH18" s="289"/>
      <c r="AI18" s="290" t="s">
        <v>140</v>
      </c>
      <c r="AJ18" s="291"/>
      <c r="AK18" s="292"/>
      <c r="AL18" s="290" t="s">
        <v>140</v>
      </c>
      <c r="AM18" s="293"/>
      <c r="AN18" s="289"/>
      <c r="AO18" s="290" t="s">
        <v>140</v>
      </c>
      <c r="AP18" s="291"/>
      <c r="AQ18" s="292"/>
      <c r="AR18" s="290" t="s">
        <v>140</v>
      </c>
      <c r="AS18" s="293"/>
      <c r="AT18" s="289"/>
      <c r="AU18" s="290" t="s">
        <v>140</v>
      </c>
      <c r="AV18" s="291"/>
      <c r="AW18" s="292"/>
      <c r="AX18" s="290" t="s">
        <v>140</v>
      </c>
      <c r="AY18" s="293"/>
      <c r="AZ18" s="287" t="str">
        <f t="shared" si="8"/>
        <v/>
      </c>
      <c r="BA18" s="288" t="str">
        <f t="shared" si="9"/>
        <v/>
      </c>
      <c r="BB18" s="265">
        <f t="shared" si="10"/>
        <v>0</v>
      </c>
      <c r="BC18" s="266">
        <f t="shared" si="11"/>
        <v>0</v>
      </c>
    </row>
    <row r="19" spans="1:55" x14ac:dyDescent="0.2">
      <c r="A19" s="708"/>
      <c r="B19" s="459"/>
      <c r="C19" s="709"/>
      <c r="D19" s="289"/>
      <c r="E19" s="290" t="s">
        <v>140</v>
      </c>
      <c r="F19" s="291"/>
      <c r="G19" s="292"/>
      <c r="H19" s="290" t="s">
        <v>140</v>
      </c>
      <c r="I19" s="293"/>
      <c r="J19" s="289"/>
      <c r="K19" s="290" t="s">
        <v>140</v>
      </c>
      <c r="L19" s="291"/>
      <c r="M19" s="292"/>
      <c r="N19" s="290" t="s">
        <v>140</v>
      </c>
      <c r="O19" s="293"/>
      <c r="P19" s="289"/>
      <c r="Q19" s="290" t="s">
        <v>140</v>
      </c>
      <c r="R19" s="291"/>
      <c r="S19" s="292"/>
      <c r="T19" s="290" t="s">
        <v>140</v>
      </c>
      <c r="U19" s="293"/>
      <c r="V19" s="289"/>
      <c r="W19" s="290" t="s">
        <v>140</v>
      </c>
      <c r="X19" s="291"/>
      <c r="Y19" s="292"/>
      <c r="Z19" s="290" t="s">
        <v>140</v>
      </c>
      <c r="AA19" s="293"/>
      <c r="AB19" s="289"/>
      <c r="AC19" s="290" t="s">
        <v>140</v>
      </c>
      <c r="AD19" s="291"/>
      <c r="AE19" s="292"/>
      <c r="AF19" s="290" t="s">
        <v>140</v>
      </c>
      <c r="AG19" s="293"/>
      <c r="AH19" s="289"/>
      <c r="AI19" s="290" t="s">
        <v>140</v>
      </c>
      <c r="AJ19" s="291"/>
      <c r="AK19" s="292"/>
      <c r="AL19" s="290" t="s">
        <v>140</v>
      </c>
      <c r="AM19" s="293"/>
      <c r="AN19" s="289"/>
      <c r="AO19" s="290" t="s">
        <v>140</v>
      </c>
      <c r="AP19" s="291"/>
      <c r="AQ19" s="292"/>
      <c r="AR19" s="290" t="s">
        <v>140</v>
      </c>
      <c r="AS19" s="293"/>
      <c r="AT19" s="289"/>
      <c r="AU19" s="290" t="s">
        <v>140</v>
      </c>
      <c r="AV19" s="291"/>
      <c r="AW19" s="292"/>
      <c r="AX19" s="290" t="s">
        <v>140</v>
      </c>
      <c r="AY19" s="293"/>
      <c r="AZ19" s="287" t="str">
        <f t="shared" si="8"/>
        <v/>
      </c>
      <c r="BA19" s="288" t="str">
        <f t="shared" si="9"/>
        <v/>
      </c>
      <c r="BB19" s="265">
        <f t="shared" si="10"/>
        <v>0</v>
      </c>
      <c r="BC19" s="266">
        <f t="shared" si="11"/>
        <v>0</v>
      </c>
    </row>
    <row r="20" spans="1:55" x14ac:dyDescent="0.2">
      <c r="A20" s="721"/>
      <c r="B20" s="725"/>
      <c r="C20" s="723"/>
      <c r="D20" s="289"/>
      <c r="E20" s="290" t="s">
        <v>140</v>
      </c>
      <c r="F20" s="291"/>
      <c r="G20" s="292"/>
      <c r="H20" s="290" t="s">
        <v>140</v>
      </c>
      <c r="I20" s="293"/>
      <c r="J20" s="289"/>
      <c r="K20" s="290" t="s">
        <v>140</v>
      </c>
      <c r="L20" s="291"/>
      <c r="M20" s="292"/>
      <c r="N20" s="290" t="s">
        <v>140</v>
      </c>
      <c r="O20" s="293"/>
      <c r="P20" s="289"/>
      <c r="Q20" s="290" t="s">
        <v>140</v>
      </c>
      <c r="R20" s="291"/>
      <c r="S20" s="292"/>
      <c r="T20" s="290" t="s">
        <v>140</v>
      </c>
      <c r="U20" s="293"/>
      <c r="V20" s="289"/>
      <c r="W20" s="290" t="s">
        <v>140</v>
      </c>
      <c r="X20" s="291"/>
      <c r="Y20" s="292"/>
      <c r="Z20" s="290" t="s">
        <v>140</v>
      </c>
      <c r="AA20" s="293"/>
      <c r="AB20" s="289"/>
      <c r="AC20" s="290" t="s">
        <v>140</v>
      </c>
      <c r="AD20" s="291"/>
      <c r="AE20" s="292"/>
      <c r="AF20" s="290" t="s">
        <v>140</v>
      </c>
      <c r="AG20" s="293"/>
      <c r="AH20" s="289"/>
      <c r="AI20" s="290" t="s">
        <v>140</v>
      </c>
      <c r="AJ20" s="291"/>
      <c r="AK20" s="292"/>
      <c r="AL20" s="290" t="s">
        <v>140</v>
      </c>
      <c r="AM20" s="293"/>
      <c r="AN20" s="289"/>
      <c r="AO20" s="290" t="s">
        <v>140</v>
      </c>
      <c r="AP20" s="291"/>
      <c r="AQ20" s="292"/>
      <c r="AR20" s="290" t="s">
        <v>140</v>
      </c>
      <c r="AS20" s="293"/>
      <c r="AT20" s="289"/>
      <c r="AU20" s="290" t="s">
        <v>140</v>
      </c>
      <c r="AV20" s="291"/>
      <c r="AW20" s="292"/>
      <c r="AX20" s="290" t="s">
        <v>140</v>
      </c>
      <c r="AY20" s="293"/>
      <c r="AZ20" s="287" t="str">
        <f t="shared" si="8"/>
        <v/>
      </c>
      <c r="BA20" s="288" t="str">
        <f t="shared" si="9"/>
        <v/>
      </c>
      <c r="BB20" s="265">
        <f t="shared" si="10"/>
        <v>0</v>
      </c>
      <c r="BC20" s="266">
        <f t="shared" si="11"/>
        <v>0</v>
      </c>
    </row>
    <row r="21" spans="1:55" ht="15.75" thickBot="1" x14ac:dyDescent="0.3">
      <c r="A21" s="1389" t="s">
        <v>130</v>
      </c>
      <c r="B21" s="1390"/>
      <c r="C21" s="1391"/>
      <c r="D21" s="1386" t="s">
        <v>447</v>
      </c>
      <c r="E21" s="1387"/>
      <c r="F21" s="1387"/>
      <c r="G21" s="1387" t="s">
        <v>448</v>
      </c>
      <c r="H21" s="1387"/>
      <c r="I21" s="1393"/>
      <c r="J21" s="1392" t="s">
        <v>447</v>
      </c>
      <c r="K21" s="1381"/>
      <c r="L21" s="1381"/>
      <c r="M21" s="1399" t="s">
        <v>448</v>
      </c>
      <c r="N21" s="1399"/>
      <c r="O21" s="1402"/>
      <c r="P21" s="1398" t="s">
        <v>447</v>
      </c>
      <c r="Q21" s="1399"/>
      <c r="R21" s="1399"/>
      <c r="S21" s="1381" t="s">
        <v>448</v>
      </c>
      <c r="T21" s="1381"/>
      <c r="U21" s="1382"/>
      <c r="V21" s="1398" t="s">
        <v>447</v>
      </c>
      <c r="W21" s="1399"/>
      <c r="X21" s="1399"/>
      <c r="Y21" s="1381" t="s">
        <v>448</v>
      </c>
      <c r="Z21" s="1381"/>
      <c r="AA21" s="1382"/>
      <c r="AB21" s="1392" t="s">
        <v>447</v>
      </c>
      <c r="AC21" s="1381"/>
      <c r="AD21" s="1381"/>
      <c r="AE21" s="1399" t="s">
        <v>448</v>
      </c>
      <c r="AF21" s="1399"/>
      <c r="AG21" s="1402"/>
      <c r="AH21" s="1386" t="s">
        <v>447</v>
      </c>
      <c r="AI21" s="1387"/>
      <c r="AJ21" s="1387"/>
      <c r="AK21" s="1387" t="s">
        <v>448</v>
      </c>
      <c r="AL21" s="1387"/>
      <c r="AM21" s="1393"/>
      <c r="AN21" s="1383" t="s">
        <v>447</v>
      </c>
      <c r="AO21" s="1384"/>
      <c r="AP21" s="1384"/>
      <c r="AQ21" s="1384" t="s">
        <v>448</v>
      </c>
      <c r="AR21" s="1384"/>
      <c r="AS21" s="1385"/>
      <c r="AT21" s="1376" t="s">
        <v>447</v>
      </c>
      <c r="AU21" s="1351"/>
      <c r="AV21" s="1351"/>
      <c r="AW21" s="1350" t="s">
        <v>448</v>
      </c>
      <c r="AX21" s="1350"/>
      <c r="AY21" s="1377"/>
      <c r="AZ21" s="298"/>
      <c r="BA21" s="299"/>
      <c r="BB21" s="265">
        <f t="shared" si="10"/>
        <v>0</v>
      </c>
      <c r="BC21" s="266">
        <f t="shared" si="11"/>
        <v>0</v>
      </c>
    </row>
    <row r="22" spans="1:55" ht="15" x14ac:dyDescent="0.25">
      <c r="A22" s="781" t="s">
        <v>251</v>
      </c>
      <c r="B22" s="281" t="str">
        <f>IF(A22&lt;&gt;"","-","")</f>
        <v>-</v>
      </c>
      <c r="C22" s="876" t="s">
        <v>352</v>
      </c>
      <c r="D22" s="838"/>
      <c r="E22" s="839" t="s">
        <v>140</v>
      </c>
      <c r="F22" s="284"/>
      <c r="G22" s="285"/>
      <c r="H22" s="839" t="s">
        <v>140</v>
      </c>
      <c r="I22" s="840"/>
      <c r="J22" s="838"/>
      <c r="K22" s="839" t="s">
        <v>140</v>
      </c>
      <c r="L22" s="284"/>
      <c r="M22" s="285"/>
      <c r="N22" s="839" t="s">
        <v>140</v>
      </c>
      <c r="O22" s="840"/>
      <c r="P22" s="838"/>
      <c r="Q22" s="839" t="s">
        <v>140</v>
      </c>
      <c r="R22" s="284"/>
      <c r="S22" s="285"/>
      <c r="T22" s="839" t="s">
        <v>140</v>
      </c>
      <c r="U22" s="840"/>
      <c r="V22" s="838"/>
      <c r="W22" s="839" t="s">
        <v>140</v>
      </c>
      <c r="X22" s="284"/>
      <c r="Y22" s="285"/>
      <c r="Z22" s="839" t="s">
        <v>140</v>
      </c>
      <c r="AA22" s="840"/>
      <c r="AB22" s="838"/>
      <c r="AC22" s="839" t="s">
        <v>140</v>
      </c>
      <c r="AD22" s="284"/>
      <c r="AE22" s="285"/>
      <c r="AF22" s="839" t="s">
        <v>140</v>
      </c>
      <c r="AG22" s="840"/>
      <c r="AH22" s="838"/>
      <c r="AI22" s="839" t="s">
        <v>140</v>
      </c>
      <c r="AJ22" s="284"/>
      <c r="AK22" s="285"/>
      <c r="AL22" s="839" t="s">
        <v>140</v>
      </c>
      <c r="AM22" s="840"/>
      <c r="AN22" s="838"/>
      <c r="AO22" s="839" t="s">
        <v>140</v>
      </c>
      <c r="AP22" s="284"/>
      <c r="AQ22" s="285"/>
      <c r="AR22" s="839" t="s">
        <v>140</v>
      </c>
      <c r="AS22" s="840"/>
      <c r="AT22" s="838"/>
      <c r="AU22" s="839" t="s">
        <v>140</v>
      </c>
      <c r="AV22" s="284"/>
      <c r="AW22" s="285"/>
      <c r="AX22" s="839" t="s">
        <v>140</v>
      </c>
      <c r="AY22" s="840"/>
      <c r="AZ22" s="287" t="str">
        <f>IF(BB22&gt;0,BB22,IF(BC22&gt;0,BB22,""))</f>
        <v/>
      </c>
      <c r="BA22" s="288" t="str">
        <f>IF(BB22&gt;0,BC22,IF(BC22&gt;0,BC22,""))</f>
        <v/>
      </c>
      <c r="BB22" s="265">
        <f>SUM(D22,G22,J22,M22,P22,S22,V22,Y22,AB22,AE22,AH22,AK22,AN22,AQ22,AT22,AW22)</f>
        <v>0</v>
      </c>
      <c r="BC22" s="266">
        <f>SUM(F22,I22,L22,O22,R22,U22,X22,AA22,AD22,AG22,AJ22,AM22,AP22,AS22,AV22,AY22)</f>
        <v>0</v>
      </c>
    </row>
    <row r="23" spans="1:55" ht="15" x14ac:dyDescent="0.25">
      <c r="A23" s="781" t="s">
        <v>249</v>
      </c>
      <c r="B23" s="281" t="str">
        <f>IF(A23&lt;&gt;"","-","")</f>
        <v>-</v>
      </c>
      <c r="C23" s="876" t="s">
        <v>352</v>
      </c>
      <c r="D23" s="289"/>
      <c r="E23" s="301" t="s">
        <v>140</v>
      </c>
      <c r="F23" s="291"/>
      <c r="G23" s="292"/>
      <c r="H23" s="290" t="s">
        <v>140</v>
      </c>
      <c r="I23" s="293"/>
      <c r="J23" s="289"/>
      <c r="K23" s="301" t="s">
        <v>140</v>
      </c>
      <c r="L23" s="291"/>
      <c r="M23" s="292"/>
      <c r="N23" s="290" t="s">
        <v>140</v>
      </c>
      <c r="O23" s="293"/>
      <c r="P23" s="289"/>
      <c r="Q23" s="301" t="s">
        <v>140</v>
      </c>
      <c r="R23" s="291"/>
      <c r="S23" s="292"/>
      <c r="T23" s="290" t="s">
        <v>140</v>
      </c>
      <c r="U23" s="293"/>
      <c r="V23" s="289"/>
      <c r="W23" s="301" t="s">
        <v>140</v>
      </c>
      <c r="X23" s="291"/>
      <c r="Y23" s="292"/>
      <c r="Z23" s="290" t="s">
        <v>140</v>
      </c>
      <c r="AA23" s="293"/>
      <c r="AB23" s="289"/>
      <c r="AC23" s="301" t="s">
        <v>140</v>
      </c>
      <c r="AD23" s="291"/>
      <c r="AE23" s="292"/>
      <c r="AF23" s="290" t="s">
        <v>140</v>
      </c>
      <c r="AG23" s="293"/>
      <c r="AH23" s="289"/>
      <c r="AI23" s="301" t="s">
        <v>140</v>
      </c>
      <c r="AJ23" s="291"/>
      <c r="AK23" s="292"/>
      <c r="AL23" s="290" t="s">
        <v>140</v>
      </c>
      <c r="AM23" s="293"/>
      <c r="AN23" s="289"/>
      <c r="AO23" s="290" t="s">
        <v>140</v>
      </c>
      <c r="AP23" s="291"/>
      <c r="AQ23" s="300"/>
      <c r="AR23" s="301" t="s">
        <v>140</v>
      </c>
      <c r="AS23" s="302"/>
      <c r="AT23" s="289"/>
      <c r="AU23" s="301" t="s">
        <v>140</v>
      </c>
      <c r="AV23" s="291"/>
      <c r="AW23" s="292"/>
      <c r="AX23" s="290" t="s">
        <v>140</v>
      </c>
      <c r="AY23" s="293"/>
      <c r="AZ23" s="287" t="str">
        <f>IF(BB23&gt;0,BB23,IF(BC23&gt;0,BB23,""))</f>
        <v/>
      </c>
      <c r="BA23" s="288" t="str">
        <f>IF(BB23&gt;0,BC23,IF(BC23&gt;0,BC23,""))</f>
        <v/>
      </c>
      <c r="BB23" s="265">
        <f>SUM(D23,G23,J23,M23,P23,S23,V23,Y23,AB23,AE23,AH23,AK23,AN23,AQ23,AT23,AW23)</f>
        <v>0</v>
      </c>
      <c r="BC23" s="266">
        <f>SUM(F23,I23,L23,O23,R23,U23,X23,AA23,AD23,AG23,AJ23,AM23,AP23,AS23,AV23,AY23)</f>
        <v>0</v>
      </c>
    </row>
    <row r="24" spans="1:55" ht="15" x14ac:dyDescent="0.25">
      <c r="A24" s="781" t="s">
        <v>249</v>
      </c>
      <c r="B24" s="281" t="str">
        <f>IF(A24&lt;&gt;"","-","")</f>
        <v>-</v>
      </c>
      <c r="C24" s="876" t="s">
        <v>251</v>
      </c>
      <c r="D24" s="289"/>
      <c r="E24" s="301" t="s">
        <v>140</v>
      </c>
      <c r="F24" s="291"/>
      <c r="G24" s="292"/>
      <c r="H24" s="290" t="s">
        <v>140</v>
      </c>
      <c r="I24" s="293"/>
      <c r="J24" s="289"/>
      <c r="K24" s="301" t="s">
        <v>140</v>
      </c>
      <c r="L24" s="291"/>
      <c r="M24" s="292"/>
      <c r="N24" s="290" t="s">
        <v>140</v>
      </c>
      <c r="O24" s="293"/>
      <c r="P24" s="289"/>
      <c r="Q24" s="301" t="s">
        <v>140</v>
      </c>
      <c r="R24" s="291"/>
      <c r="S24" s="292"/>
      <c r="T24" s="290" t="s">
        <v>140</v>
      </c>
      <c r="U24" s="293"/>
      <c r="V24" s="289"/>
      <c r="W24" s="301" t="s">
        <v>140</v>
      </c>
      <c r="X24" s="291"/>
      <c r="Y24" s="292"/>
      <c r="Z24" s="290" t="s">
        <v>140</v>
      </c>
      <c r="AA24" s="293"/>
      <c r="AB24" s="289"/>
      <c r="AC24" s="301" t="s">
        <v>140</v>
      </c>
      <c r="AD24" s="291"/>
      <c r="AE24" s="292"/>
      <c r="AF24" s="290" t="s">
        <v>140</v>
      </c>
      <c r="AG24" s="293"/>
      <c r="AH24" s="289"/>
      <c r="AI24" s="301" t="s">
        <v>140</v>
      </c>
      <c r="AJ24" s="291"/>
      <c r="AK24" s="292"/>
      <c r="AL24" s="290" t="s">
        <v>140</v>
      </c>
      <c r="AM24" s="293"/>
      <c r="AN24" s="289"/>
      <c r="AO24" s="290" t="s">
        <v>140</v>
      </c>
      <c r="AP24" s="291"/>
      <c r="AQ24" s="300"/>
      <c r="AR24" s="301" t="s">
        <v>140</v>
      </c>
      <c r="AS24" s="302"/>
      <c r="AT24" s="289"/>
      <c r="AU24" s="301" t="s">
        <v>140</v>
      </c>
      <c r="AV24" s="291"/>
      <c r="AW24" s="292"/>
      <c r="AX24" s="290" t="s">
        <v>140</v>
      </c>
      <c r="AY24" s="293"/>
      <c r="AZ24" s="287" t="str">
        <f>IF(BB24&gt;0,BB24,IF(BC24&gt;0,BB24,""))</f>
        <v/>
      </c>
      <c r="BA24" s="288" t="str">
        <f>IF(BB24&gt;0,BC24,IF(BC24&gt;0,BC24,""))</f>
        <v/>
      </c>
      <c r="BB24" s="265">
        <f>SUM(D24,G24,J24,M24,P24,S24,V24,Y24,AB24,AE24,AH24,AK24,AN24,AQ24,AT24,AW24)</f>
        <v>0</v>
      </c>
      <c r="BC24" s="266">
        <f>SUM(F24,I24,L24,O24,R24,U24,X24,AA24,AD24,AG24,AJ24,AM24,AP24,AS24,AV24,AY24)</f>
        <v>0</v>
      </c>
    </row>
    <row r="25" spans="1:55" ht="15" x14ac:dyDescent="0.25">
      <c r="A25" s="781" t="s">
        <v>251</v>
      </c>
      <c r="B25" s="281" t="str">
        <f>IF(A25&lt;&gt;"","-","")</f>
        <v>-</v>
      </c>
      <c r="C25" s="876" t="s">
        <v>547</v>
      </c>
      <c r="D25" s="289"/>
      <c r="E25" s="301" t="s">
        <v>140</v>
      </c>
      <c r="F25" s="291"/>
      <c r="G25" s="292"/>
      <c r="H25" s="290" t="s">
        <v>140</v>
      </c>
      <c r="I25" s="293"/>
      <c r="J25" s="289"/>
      <c r="K25" s="301" t="s">
        <v>140</v>
      </c>
      <c r="L25" s="291"/>
      <c r="M25" s="292"/>
      <c r="N25" s="290" t="s">
        <v>140</v>
      </c>
      <c r="O25" s="293"/>
      <c r="P25" s="289"/>
      <c r="Q25" s="301" t="s">
        <v>140</v>
      </c>
      <c r="R25" s="291"/>
      <c r="S25" s="292"/>
      <c r="T25" s="290" t="s">
        <v>140</v>
      </c>
      <c r="U25" s="293"/>
      <c r="V25" s="289"/>
      <c r="W25" s="301" t="s">
        <v>140</v>
      </c>
      <c r="X25" s="291"/>
      <c r="Y25" s="292"/>
      <c r="Z25" s="290" t="s">
        <v>140</v>
      </c>
      <c r="AA25" s="293"/>
      <c r="AB25" s="289"/>
      <c r="AC25" s="301" t="s">
        <v>140</v>
      </c>
      <c r="AD25" s="291"/>
      <c r="AE25" s="292"/>
      <c r="AF25" s="290" t="s">
        <v>140</v>
      </c>
      <c r="AG25" s="293"/>
      <c r="AH25" s="289"/>
      <c r="AI25" s="301" t="s">
        <v>140</v>
      </c>
      <c r="AJ25" s="291"/>
      <c r="AK25" s="292"/>
      <c r="AL25" s="290" t="s">
        <v>140</v>
      </c>
      <c r="AM25" s="293"/>
      <c r="AN25" s="303"/>
      <c r="AO25" s="301" t="s">
        <v>140</v>
      </c>
      <c r="AP25" s="304"/>
      <c r="AQ25" s="300"/>
      <c r="AR25" s="301" t="s">
        <v>140</v>
      </c>
      <c r="AS25" s="302"/>
      <c r="AT25" s="289"/>
      <c r="AU25" s="301" t="s">
        <v>140</v>
      </c>
      <c r="AV25" s="291"/>
      <c r="AW25" s="292"/>
      <c r="AX25" s="290" t="s">
        <v>140</v>
      </c>
      <c r="AY25" s="293"/>
      <c r="AZ25" s="287" t="str">
        <f>IF(BB25&gt;0,BB25,IF(BC25&gt;0,BB25,""))</f>
        <v/>
      </c>
      <c r="BA25" s="288" t="str">
        <f>IF(BB25&gt;0,BC25,IF(BC25&gt;0,BC25,""))</f>
        <v/>
      </c>
      <c r="BB25" s="265">
        <f>SUM(D25,G25,J25,M25,P25,S25,V25,Y25,AB25,AE25,AH25,AK25,AN25,AQ25,AT25,AW25)</f>
        <v>0</v>
      </c>
      <c r="BC25" s="266">
        <f>SUM(F25,I25,L25,O25,R25,U25,X25,AA25,AD25,AG25,AJ25,AM25,AP25,AS25,AV25,AY25)</f>
        <v>0</v>
      </c>
    </row>
    <row r="26" spans="1:55" ht="15" x14ac:dyDescent="0.25">
      <c r="A26" s="781" t="s">
        <v>249</v>
      </c>
      <c r="B26" s="281" t="str">
        <f>IF(A26&lt;&gt;"","-","")</f>
        <v>-</v>
      </c>
      <c r="C26" s="876" t="s">
        <v>547</v>
      </c>
      <c r="D26" s="303"/>
      <c r="E26" s="301" t="s">
        <v>140</v>
      </c>
      <c r="F26" s="304"/>
      <c r="G26" s="300"/>
      <c r="H26" s="301" t="s">
        <v>140</v>
      </c>
      <c r="I26" s="302"/>
      <c r="J26" s="289"/>
      <c r="K26" s="301" t="s">
        <v>140</v>
      </c>
      <c r="L26" s="291"/>
      <c r="M26" s="292"/>
      <c r="N26" s="290" t="s">
        <v>140</v>
      </c>
      <c r="O26" s="293"/>
      <c r="P26" s="289"/>
      <c r="Q26" s="301" t="s">
        <v>140</v>
      </c>
      <c r="R26" s="291"/>
      <c r="S26" s="292"/>
      <c r="T26" s="290" t="s">
        <v>140</v>
      </c>
      <c r="U26" s="293"/>
      <c r="V26" s="289"/>
      <c r="W26" s="301" t="s">
        <v>140</v>
      </c>
      <c r="X26" s="291"/>
      <c r="Y26" s="292"/>
      <c r="Z26" s="290" t="s">
        <v>140</v>
      </c>
      <c r="AA26" s="293"/>
      <c r="AB26" s="289"/>
      <c r="AC26" s="301" t="s">
        <v>140</v>
      </c>
      <c r="AD26" s="291"/>
      <c r="AE26" s="292"/>
      <c r="AF26" s="290" t="s">
        <v>140</v>
      </c>
      <c r="AG26" s="293"/>
      <c r="AH26" s="289"/>
      <c r="AI26" s="301" t="s">
        <v>140</v>
      </c>
      <c r="AJ26" s="291"/>
      <c r="AK26" s="292"/>
      <c r="AL26" s="290" t="s">
        <v>140</v>
      </c>
      <c r="AM26" s="293"/>
      <c r="AN26" s="289"/>
      <c r="AO26" s="301" t="s">
        <v>140</v>
      </c>
      <c r="AP26" s="291"/>
      <c r="AQ26" s="292"/>
      <c r="AR26" s="290" t="s">
        <v>140</v>
      </c>
      <c r="AS26" s="293"/>
      <c r="AT26" s="289"/>
      <c r="AU26" s="301" t="s">
        <v>140</v>
      </c>
      <c r="AV26" s="291"/>
      <c r="AW26" s="292"/>
      <c r="AX26" s="290" t="s">
        <v>140</v>
      </c>
      <c r="AY26" s="293"/>
      <c r="AZ26" s="287" t="str">
        <f>IF(BB26&gt;0,BB26,IF(BC26&gt;0,BB26,""))</f>
        <v/>
      </c>
      <c r="BA26" s="288" t="str">
        <f>IF(BB26&gt;0,BC26,IF(BC26&gt;0,BC26,""))</f>
        <v/>
      </c>
      <c r="BB26" s="265">
        <f>SUM(D26,G26,J26,M26,P26,S26,V26,Y26,AB26,AE26,AH26,AK26,AN26,AQ26,AT26,AW26)</f>
        <v>0</v>
      </c>
      <c r="BC26" s="266">
        <f>SUM(F26,I26,L26,O26,R26,U26,X26,AA26,AD26,AG26,AJ26,AM26,AP26,AS26,AV26,AY26)</f>
        <v>0</v>
      </c>
    </row>
    <row r="27" spans="1:55" ht="15" x14ac:dyDescent="0.25">
      <c r="A27" s="548"/>
      <c r="B27" s="281" t="str">
        <f t="shared" ref="B27:B50" si="12">IF(A27&lt;&gt;"","-","")</f>
        <v/>
      </c>
      <c r="C27" s="549"/>
      <c r="D27" s="303"/>
      <c r="E27" s="301" t="s">
        <v>140</v>
      </c>
      <c r="F27" s="304"/>
      <c r="G27" s="300"/>
      <c r="H27" s="301" t="s">
        <v>140</v>
      </c>
      <c r="I27" s="302"/>
      <c r="J27" s="289"/>
      <c r="K27" s="301" t="s">
        <v>140</v>
      </c>
      <c r="L27" s="291"/>
      <c r="M27" s="292"/>
      <c r="N27" s="290" t="s">
        <v>140</v>
      </c>
      <c r="O27" s="293"/>
      <c r="P27" s="289"/>
      <c r="Q27" s="301" t="s">
        <v>140</v>
      </c>
      <c r="R27" s="291"/>
      <c r="S27" s="292"/>
      <c r="T27" s="290" t="s">
        <v>140</v>
      </c>
      <c r="U27" s="293"/>
      <c r="V27" s="289"/>
      <c r="W27" s="301" t="s">
        <v>140</v>
      </c>
      <c r="X27" s="291"/>
      <c r="Y27" s="292"/>
      <c r="Z27" s="290" t="s">
        <v>140</v>
      </c>
      <c r="AA27" s="293"/>
      <c r="AB27" s="289"/>
      <c r="AC27" s="301" t="s">
        <v>140</v>
      </c>
      <c r="AD27" s="291"/>
      <c r="AE27" s="292"/>
      <c r="AF27" s="290" t="s">
        <v>140</v>
      </c>
      <c r="AG27" s="293"/>
      <c r="AH27" s="289"/>
      <c r="AI27" s="301" t="s">
        <v>140</v>
      </c>
      <c r="AJ27" s="291"/>
      <c r="AK27" s="292"/>
      <c r="AL27" s="290" t="s">
        <v>140</v>
      </c>
      <c r="AM27" s="293"/>
      <c r="AN27" s="289"/>
      <c r="AO27" s="301" t="s">
        <v>140</v>
      </c>
      <c r="AP27" s="291"/>
      <c r="AQ27" s="292"/>
      <c r="AR27" s="290" t="s">
        <v>140</v>
      </c>
      <c r="AS27" s="293"/>
      <c r="AT27" s="289"/>
      <c r="AU27" s="301" t="s">
        <v>140</v>
      </c>
      <c r="AV27" s="291"/>
      <c r="AW27" s="292"/>
      <c r="AX27" s="290" t="s">
        <v>140</v>
      </c>
      <c r="AY27" s="293"/>
      <c r="AZ27" s="287" t="str">
        <f t="shared" ref="AZ27:AZ28" si="13">IF(BB27&gt;0,BB27,IF(BC27&gt;0,BB27,""))</f>
        <v/>
      </c>
      <c r="BA27" s="288" t="str">
        <f t="shared" ref="BA27:BA28" si="14">IF(BB27&gt;0,BC27,IF(BC27&gt;0,BC27,""))</f>
        <v/>
      </c>
      <c r="BB27" s="265">
        <f t="shared" si="10"/>
        <v>0</v>
      </c>
      <c r="BC27" s="266">
        <f t="shared" si="11"/>
        <v>0</v>
      </c>
    </row>
    <row r="28" spans="1:55" ht="15" x14ac:dyDescent="0.25">
      <c r="A28" s="548"/>
      <c r="B28" s="281" t="str">
        <f t="shared" si="12"/>
        <v/>
      </c>
      <c r="C28" s="549"/>
      <c r="D28" s="303"/>
      <c r="E28" s="301" t="s">
        <v>140</v>
      </c>
      <c r="F28" s="304"/>
      <c r="G28" s="300"/>
      <c r="H28" s="301" t="s">
        <v>140</v>
      </c>
      <c r="I28" s="302"/>
      <c r="J28" s="289"/>
      <c r="K28" s="301" t="s">
        <v>140</v>
      </c>
      <c r="L28" s="291"/>
      <c r="M28" s="292"/>
      <c r="N28" s="290" t="s">
        <v>140</v>
      </c>
      <c r="O28" s="293"/>
      <c r="P28" s="289"/>
      <c r="Q28" s="301" t="s">
        <v>140</v>
      </c>
      <c r="R28" s="291"/>
      <c r="S28" s="292"/>
      <c r="T28" s="290" t="s">
        <v>140</v>
      </c>
      <c r="U28" s="293"/>
      <c r="V28" s="289"/>
      <c r="W28" s="301" t="s">
        <v>140</v>
      </c>
      <c r="X28" s="291"/>
      <c r="Y28" s="292"/>
      <c r="Z28" s="290" t="s">
        <v>140</v>
      </c>
      <c r="AA28" s="293"/>
      <c r="AB28" s="289"/>
      <c r="AC28" s="301" t="s">
        <v>140</v>
      </c>
      <c r="AD28" s="291"/>
      <c r="AE28" s="292"/>
      <c r="AF28" s="290" t="s">
        <v>140</v>
      </c>
      <c r="AG28" s="293"/>
      <c r="AH28" s="289"/>
      <c r="AI28" s="301" t="s">
        <v>140</v>
      </c>
      <c r="AJ28" s="291"/>
      <c r="AK28" s="292"/>
      <c r="AL28" s="290" t="s">
        <v>140</v>
      </c>
      <c r="AM28" s="293"/>
      <c r="AN28" s="289"/>
      <c r="AO28" s="301" t="s">
        <v>140</v>
      </c>
      <c r="AP28" s="291"/>
      <c r="AQ28" s="292"/>
      <c r="AR28" s="290" t="s">
        <v>140</v>
      </c>
      <c r="AS28" s="293"/>
      <c r="AT28" s="289"/>
      <c r="AU28" s="301" t="s">
        <v>140</v>
      </c>
      <c r="AV28" s="291"/>
      <c r="AW28" s="292"/>
      <c r="AX28" s="290" t="s">
        <v>140</v>
      </c>
      <c r="AY28" s="293"/>
      <c r="AZ28" s="287" t="str">
        <f t="shared" si="13"/>
        <v/>
      </c>
      <c r="BA28" s="288" t="str">
        <f t="shared" si="14"/>
        <v/>
      </c>
      <c r="BB28" s="265">
        <f t="shared" si="10"/>
        <v>0</v>
      </c>
      <c r="BC28" s="266">
        <f t="shared" si="11"/>
        <v>0</v>
      </c>
    </row>
    <row r="29" spans="1:55" ht="15" x14ac:dyDescent="0.25">
      <c r="A29" s="548"/>
      <c r="B29" s="281" t="str">
        <f t="shared" si="12"/>
        <v/>
      </c>
      <c r="C29" s="549"/>
      <c r="D29" s="303"/>
      <c r="E29" s="301" t="s">
        <v>140</v>
      </c>
      <c r="F29" s="304"/>
      <c r="G29" s="300"/>
      <c r="H29" s="301" t="s">
        <v>140</v>
      </c>
      <c r="I29" s="302"/>
      <c r="J29" s="289"/>
      <c r="K29" s="301" t="s">
        <v>140</v>
      </c>
      <c r="L29" s="291"/>
      <c r="M29" s="292"/>
      <c r="N29" s="290" t="s">
        <v>140</v>
      </c>
      <c r="O29" s="293"/>
      <c r="P29" s="289"/>
      <c r="Q29" s="301" t="s">
        <v>140</v>
      </c>
      <c r="R29" s="291"/>
      <c r="S29" s="292"/>
      <c r="T29" s="290" t="s">
        <v>140</v>
      </c>
      <c r="U29" s="293"/>
      <c r="V29" s="289"/>
      <c r="W29" s="301" t="s">
        <v>140</v>
      </c>
      <c r="X29" s="291"/>
      <c r="Y29" s="292"/>
      <c r="Z29" s="290" t="s">
        <v>140</v>
      </c>
      <c r="AA29" s="293"/>
      <c r="AB29" s="289"/>
      <c r="AC29" s="301" t="s">
        <v>140</v>
      </c>
      <c r="AD29" s="291"/>
      <c r="AE29" s="292"/>
      <c r="AF29" s="290" t="s">
        <v>140</v>
      </c>
      <c r="AG29" s="293"/>
      <c r="AH29" s="289"/>
      <c r="AI29" s="301" t="s">
        <v>140</v>
      </c>
      <c r="AJ29" s="291"/>
      <c r="AK29" s="292"/>
      <c r="AL29" s="290" t="s">
        <v>140</v>
      </c>
      <c r="AM29" s="293"/>
      <c r="AN29" s="289"/>
      <c r="AO29" s="301" t="s">
        <v>140</v>
      </c>
      <c r="AP29" s="291"/>
      <c r="AQ29" s="292"/>
      <c r="AR29" s="290" t="s">
        <v>140</v>
      </c>
      <c r="AS29" s="293"/>
      <c r="AT29" s="289"/>
      <c r="AU29" s="301" t="s">
        <v>140</v>
      </c>
      <c r="AV29" s="291"/>
      <c r="AW29" s="292"/>
      <c r="AX29" s="290" t="s">
        <v>140</v>
      </c>
      <c r="AY29" s="293"/>
      <c r="AZ29" s="287" t="str">
        <f t="shared" ref="AZ29:AZ30" si="15">IF(BB29&gt;0,BB29,IF(BC29&gt;0,BB29,""))</f>
        <v/>
      </c>
      <c r="BA29" s="288" t="str">
        <f t="shared" ref="BA29:BA30" si="16">IF(BB29&gt;0,BC29,IF(BC29&gt;0,BC29,""))</f>
        <v/>
      </c>
      <c r="BB29" s="265">
        <f t="shared" si="10"/>
        <v>0</v>
      </c>
      <c r="BC29" s="266">
        <f t="shared" si="11"/>
        <v>0</v>
      </c>
    </row>
    <row r="30" spans="1:55" ht="15" x14ac:dyDescent="0.25">
      <c r="A30" s="548"/>
      <c r="B30" s="281" t="str">
        <f t="shared" si="12"/>
        <v/>
      </c>
      <c r="C30" s="549"/>
      <c r="D30" s="303"/>
      <c r="E30" s="301" t="s">
        <v>140</v>
      </c>
      <c r="F30" s="304"/>
      <c r="G30" s="300"/>
      <c r="H30" s="301" t="s">
        <v>140</v>
      </c>
      <c r="I30" s="302"/>
      <c r="J30" s="289"/>
      <c r="K30" s="301" t="s">
        <v>140</v>
      </c>
      <c r="L30" s="291"/>
      <c r="M30" s="292"/>
      <c r="N30" s="290" t="s">
        <v>140</v>
      </c>
      <c r="O30" s="293"/>
      <c r="P30" s="289"/>
      <c r="Q30" s="301" t="s">
        <v>140</v>
      </c>
      <c r="R30" s="291"/>
      <c r="S30" s="292"/>
      <c r="T30" s="290" t="s">
        <v>140</v>
      </c>
      <c r="U30" s="293"/>
      <c r="V30" s="289"/>
      <c r="W30" s="301" t="s">
        <v>140</v>
      </c>
      <c r="X30" s="291"/>
      <c r="Y30" s="292"/>
      <c r="Z30" s="290" t="s">
        <v>140</v>
      </c>
      <c r="AA30" s="293"/>
      <c r="AB30" s="289"/>
      <c r="AC30" s="301" t="s">
        <v>140</v>
      </c>
      <c r="AD30" s="291"/>
      <c r="AE30" s="292"/>
      <c r="AF30" s="290" t="s">
        <v>140</v>
      </c>
      <c r="AG30" s="293"/>
      <c r="AH30" s="289"/>
      <c r="AI30" s="301" t="s">
        <v>140</v>
      </c>
      <c r="AJ30" s="291"/>
      <c r="AK30" s="292"/>
      <c r="AL30" s="290" t="s">
        <v>140</v>
      </c>
      <c r="AM30" s="293"/>
      <c r="AN30" s="289"/>
      <c r="AO30" s="301" t="s">
        <v>140</v>
      </c>
      <c r="AP30" s="291"/>
      <c r="AQ30" s="292"/>
      <c r="AR30" s="290" t="s">
        <v>140</v>
      </c>
      <c r="AS30" s="293"/>
      <c r="AT30" s="289"/>
      <c r="AU30" s="301" t="s">
        <v>140</v>
      </c>
      <c r="AV30" s="291"/>
      <c r="AW30" s="292"/>
      <c r="AX30" s="290" t="s">
        <v>140</v>
      </c>
      <c r="AY30" s="293"/>
      <c r="AZ30" s="287" t="str">
        <f t="shared" si="15"/>
        <v/>
      </c>
      <c r="BA30" s="288" t="str">
        <f t="shared" si="16"/>
        <v/>
      </c>
      <c r="BB30" s="265">
        <f t="shared" si="10"/>
        <v>0</v>
      </c>
      <c r="BC30" s="266">
        <f t="shared" si="11"/>
        <v>0</v>
      </c>
    </row>
    <row r="31" spans="1:55" ht="15" x14ac:dyDescent="0.25">
      <c r="A31" s="548"/>
      <c r="B31" s="281" t="str">
        <f t="shared" si="12"/>
        <v/>
      </c>
      <c r="C31" s="549"/>
      <c r="D31" s="303"/>
      <c r="E31" s="301" t="s">
        <v>140</v>
      </c>
      <c r="F31" s="304"/>
      <c r="G31" s="300"/>
      <c r="H31" s="301" t="s">
        <v>140</v>
      </c>
      <c r="I31" s="302"/>
      <c r="J31" s="289"/>
      <c r="K31" s="301" t="s">
        <v>140</v>
      </c>
      <c r="L31" s="291"/>
      <c r="M31" s="292"/>
      <c r="N31" s="290" t="s">
        <v>140</v>
      </c>
      <c r="O31" s="293"/>
      <c r="P31" s="289"/>
      <c r="Q31" s="301" t="s">
        <v>140</v>
      </c>
      <c r="R31" s="291"/>
      <c r="S31" s="292"/>
      <c r="T31" s="290" t="s">
        <v>140</v>
      </c>
      <c r="U31" s="293"/>
      <c r="V31" s="289"/>
      <c r="W31" s="301" t="s">
        <v>140</v>
      </c>
      <c r="X31" s="291"/>
      <c r="Y31" s="292"/>
      <c r="Z31" s="290" t="s">
        <v>140</v>
      </c>
      <c r="AA31" s="293"/>
      <c r="AB31" s="289"/>
      <c r="AC31" s="301" t="s">
        <v>140</v>
      </c>
      <c r="AD31" s="291"/>
      <c r="AE31" s="292"/>
      <c r="AF31" s="290" t="s">
        <v>140</v>
      </c>
      <c r="AG31" s="293"/>
      <c r="AH31" s="289"/>
      <c r="AI31" s="301" t="s">
        <v>140</v>
      </c>
      <c r="AJ31" s="291"/>
      <c r="AK31" s="292"/>
      <c r="AL31" s="290" t="s">
        <v>140</v>
      </c>
      <c r="AM31" s="293"/>
      <c r="AN31" s="289"/>
      <c r="AO31" s="301" t="s">
        <v>140</v>
      </c>
      <c r="AP31" s="291"/>
      <c r="AQ31" s="292"/>
      <c r="AR31" s="290" t="s">
        <v>140</v>
      </c>
      <c r="AS31" s="293"/>
      <c r="AT31" s="289"/>
      <c r="AU31" s="301" t="s">
        <v>140</v>
      </c>
      <c r="AV31" s="291"/>
      <c r="AW31" s="292"/>
      <c r="AX31" s="290" t="s">
        <v>140</v>
      </c>
      <c r="AY31" s="293"/>
      <c r="AZ31" s="287" t="str">
        <f t="shared" ref="AZ31:AZ50" si="17">IF(BB31&gt;0,BB31,IF(BC31&gt;0,BB31,""))</f>
        <v/>
      </c>
      <c r="BA31" s="288" t="str">
        <f t="shared" ref="BA31:BA50" si="18">IF(BB31&gt;0,BC31,IF(BC31&gt;0,BC31,""))</f>
        <v/>
      </c>
      <c r="BB31" s="265">
        <f t="shared" si="10"/>
        <v>0</v>
      </c>
      <c r="BC31" s="266">
        <f t="shared" si="11"/>
        <v>0</v>
      </c>
    </row>
    <row r="32" spans="1:55" ht="15" x14ac:dyDescent="0.25">
      <c r="A32" s="269"/>
      <c r="B32" s="281" t="str">
        <f t="shared" si="12"/>
        <v/>
      </c>
      <c r="D32" s="303"/>
      <c r="E32" s="301" t="s">
        <v>140</v>
      </c>
      <c r="F32" s="304"/>
      <c r="G32" s="300"/>
      <c r="H32" s="301" t="s">
        <v>140</v>
      </c>
      <c r="I32" s="302"/>
      <c r="J32" s="289"/>
      <c r="K32" s="301" t="s">
        <v>140</v>
      </c>
      <c r="L32" s="291"/>
      <c r="M32" s="292"/>
      <c r="N32" s="290" t="s">
        <v>140</v>
      </c>
      <c r="O32" s="293"/>
      <c r="P32" s="289"/>
      <c r="Q32" s="301" t="s">
        <v>140</v>
      </c>
      <c r="R32" s="291"/>
      <c r="S32" s="292"/>
      <c r="T32" s="290" t="s">
        <v>140</v>
      </c>
      <c r="U32" s="293"/>
      <c r="V32" s="289"/>
      <c r="W32" s="301" t="s">
        <v>140</v>
      </c>
      <c r="X32" s="291"/>
      <c r="Y32" s="292"/>
      <c r="Z32" s="290" t="s">
        <v>140</v>
      </c>
      <c r="AA32" s="293"/>
      <c r="AB32" s="289"/>
      <c r="AC32" s="301" t="s">
        <v>140</v>
      </c>
      <c r="AD32" s="291"/>
      <c r="AE32" s="292"/>
      <c r="AF32" s="290" t="s">
        <v>140</v>
      </c>
      <c r="AG32" s="293"/>
      <c r="AH32" s="289"/>
      <c r="AI32" s="301" t="s">
        <v>140</v>
      </c>
      <c r="AJ32" s="291"/>
      <c r="AK32" s="292"/>
      <c r="AL32" s="290" t="s">
        <v>140</v>
      </c>
      <c r="AM32" s="293"/>
      <c r="AN32" s="289"/>
      <c r="AO32" s="301" t="s">
        <v>140</v>
      </c>
      <c r="AP32" s="291"/>
      <c r="AQ32" s="292"/>
      <c r="AR32" s="290" t="s">
        <v>140</v>
      </c>
      <c r="AS32" s="293"/>
      <c r="AT32" s="289"/>
      <c r="AU32" s="301" t="s">
        <v>140</v>
      </c>
      <c r="AV32" s="291"/>
      <c r="AW32" s="292"/>
      <c r="AX32" s="290" t="s">
        <v>140</v>
      </c>
      <c r="AY32" s="293"/>
      <c r="AZ32" s="287" t="str">
        <f t="shared" si="17"/>
        <v/>
      </c>
      <c r="BA32" s="288" t="str">
        <f t="shared" si="18"/>
        <v/>
      </c>
      <c r="BB32" s="265">
        <f t="shared" si="10"/>
        <v>0</v>
      </c>
      <c r="BC32" s="266">
        <f t="shared" si="11"/>
        <v>0</v>
      </c>
    </row>
    <row r="33" spans="1:55" ht="15" x14ac:dyDescent="0.25">
      <c r="A33" s="269"/>
      <c r="B33" s="281" t="str">
        <f t="shared" si="12"/>
        <v/>
      </c>
      <c r="D33" s="303"/>
      <c r="E33" s="301" t="s">
        <v>140</v>
      </c>
      <c r="F33" s="304"/>
      <c r="G33" s="300"/>
      <c r="H33" s="301" t="s">
        <v>140</v>
      </c>
      <c r="I33" s="302"/>
      <c r="J33" s="289"/>
      <c r="K33" s="301" t="s">
        <v>140</v>
      </c>
      <c r="L33" s="291"/>
      <c r="M33" s="292"/>
      <c r="N33" s="290" t="s">
        <v>140</v>
      </c>
      <c r="O33" s="293"/>
      <c r="P33" s="289"/>
      <c r="Q33" s="301" t="s">
        <v>140</v>
      </c>
      <c r="R33" s="291"/>
      <c r="S33" s="292"/>
      <c r="T33" s="290" t="s">
        <v>140</v>
      </c>
      <c r="U33" s="293"/>
      <c r="V33" s="289"/>
      <c r="W33" s="301" t="s">
        <v>140</v>
      </c>
      <c r="X33" s="291"/>
      <c r="Y33" s="292"/>
      <c r="Z33" s="290" t="s">
        <v>140</v>
      </c>
      <c r="AA33" s="293"/>
      <c r="AB33" s="289"/>
      <c r="AC33" s="301" t="s">
        <v>140</v>
      </c>
      <c r="AD33" s="291"/>
      <c r="AE33" s="292"/>
      <c r="AF33" s="290" t="s">
        <v>140</v>
      </c>
      <c r="AG33" s="293"/>
      <c r="AH33" s="289"/>
      <c r="AI33" s="301" t="s">
        <v>140</v>
      </c>
      <c r="AJ33" s="291"/>
      <c r="AK33" s="292"/>
      <c r="AL33" s="290" t="s">
        <v>140</v>
      </c>
      <c r="AM33" s="293"/>
      <c r="AN33" s="289"/>
      <c r="AO33" s="301" t="s">
        <v>140</v>
      </c>
      <c r="AP33" s="291"/>
      <c r="AQ33" s="292"/>
      <c r="AR33" s="290" t="s">
        <v>140</v>
      </c>
      <c r="AS33" s="293"/>
      <c r="AT33" s="289"/>
      <c r="AU33" s="301" t="s">
        <v>140</v>
      </c>
      <c r="AV33" s="291"/>
      <c r="AW33" s="292"/>
      <c r="AX33" s="290" t="s">
        <v>140</v>
      </c>
      <c r="AY33" s="293"/>
      <c r="AZ33" s="287" t="str">
        <f t="shared" si="17"/>
        <v/>
      </c>
      <c r="BA33" s="288" t="str">
        <f t="shared" si="18"/>
        <v/>
      </c>
      <c r="BB33" s="265">
        <f t="shared" si="10"/>
        <v>0</v>
      </c>
      <c r="BC33" s="266">
        <f t="shared" si="11"/>
        <v>0</v>
      </c>
    </row>
    <row r="34" spans="1:55" s="460" customFormat="1" ht="15" x14ac:dyDescent="0.25">
      <c r="A34" s="269"/>
      <c r="B34" s="281" t="str">
        <f t="shared" si="12"/>
        <v/>
      </c>
      <c r="D34" s="303"/>
      <c r="E34" s="301" t="s">
        <v>140</v>
      </c>
      <c r="F34" s="304"/>
      <c r="G34" s="300"/>
      <c r="H34" s="301" t="s">
        <v>140</v>
      </c>
      <c r="I34" s="302"/>
      <c r="J34" s="289"/>
      <c r="K34" s="301" t="s">
        <v>140</v>
      </c>
      <c r="L34" s="291"/>
      <c r="M34" s="292"/>
      <c r="N34" s="290" t="s">
        <v>140</v>
      </c>
      <c r="O34" s="293"/>
      <c r="P34" s="289"/>
      <c r="Q34" s="301" t="s">
        <v>140</v>
      </c>
      <c r="R34" s="291"/>
      <c r="S34" s="292"/>
      <c r="T34" s="290" t="s">
        <v>140</v>
      </c>
      <c r="U34" s="293"/>
      <c r="V34" s="289"/>
      <c r="W34" s="301" t="s">
        <v>140</v>
      </c>
      <c r="X34" s="291"/>
      <c r="Y34" s="292"/>
      <c r="Z34" s="290" t="s">
        <v>140</v>
      </c>
      <c r="AA34" s="293"/>
      <c r="AB34" s="289"/>
      <c r="AC34" s="301" t="s">
        <v>140</v>
      </c>
      <c r="AD34" s="291"/>
      <c r="AE34" s="292"/>
      <c r="AF34" s="290" t="s">
        <v>140</v>
      </c>
      <c r="AG34" s="293"/>
      <c r="AH34" s="289"/>
      <c r="AI34" s="301" t="s">
        <v>140</v>
      </c>
      <c r="AJ34" s="291"/>
      <c r="AK34" s="292"/>
      <c r="AL34" s="290" t="s">
        <v>140</v>
      </c>
      <c r="AM34" s="293"/>
      <c r="AN34" s="289"/>
      <c r="AO34" s="301" t="s">
        <v>140</v>
      </c>
      <c r="AP34" s="291"/>
      <c r="AQ34" s="292"/>
      <c r="AR34" s="290" t="s">
        <v>140</v>
      </c>
      <c r="AS34" s="293"/>
      <c r="AT34" s="289"/>
      <c r="AU34" s="301" t="s">
        <v>140</v>
      </c>
      <c r="AV34" s="291"/>
      <c r="AW34" s="292"/>
      <c r="AX34" s="290" t="s">
        <v>140</v>
      </c>
      <c r="AY34" s="293"/>
      <c r="AZ34" s="287" t="str">
        <f t="shared" si="17"/>
        <v/>
      </c>
      <c r="BA34" s="288" t="str">
        <f t="shared" si="18"/>
        <v/>
      </c>
      <c r="BB34" s="460">
        <f t="shared" si="10"/>
        <v>0</v>
      </c>
      <c r="BC34" s="463">
        <f t="shared" si="11"/>
        <v>0</v>
      </c>
    </row>
    <row r="35" spans="1:55" s="460" customFormat="1" ht="15" x14ac:dyDescent="0.25">
      <c r="A35" s="269"/>
      <c r="B35" s="281" t="str">
        <f t="shared" si="12"/>
        <v/>
      </c>
      <c r="D35" s="303"/>
      <c r="E35" s="301" t="s">
        <v>140</v>
      </c>
      <c r="F35" s="304"/>
      <c r="G35" s="300"/>
      <c r="H35" s="301" t="s">
        <v>140</v>
      </c>
      <c r="I35" s="302"/>
      <c r="J35" s="289"/>
      <c r="K35" s="301" t="s">
        <v>140</v>
      </c>
      <c r="L35" s="291"/>
      <c r="M35" s="292"/>
      <c r="N35" s="290" t="s">
        <v>140</v>
      </c>
      <c r="O35" s="293"/>
      <c r="P35" s="289"/>
      <c r="Q35" s="301" t="s">
        <v>140</v>
      </c>
      <c r="R35" s="291"/>
      <c r="S35" s="292"/>
      <c r="T35" s="290" t="s">
        <v>140</v>
      </c>
      <c r="U35" s="293"/>
      <c r="V35" s="289"/>
      <c r="W35" s="301" t="s">
        <v>140</v>
      </c>
      <c r="X35" s="291"/>
      <c r="Y35" s="292"/>
      <c r="Z35" s="290" t="s">
        <v>140</v>
      </c>
      <c r="AA35" s="293"/>
      <c r="AB35" s="289"/>
      <c r="AC35" s="301" t="s">
        <v>140</v>
      </c>
      <c r="AD35" s="291"/>
      <c r="AE35" s="292"/>
      <c r="AF35" s="290" t="s">
        <v>140</v>
      </c>
      <c r="AG35" s="293"/>
      <c r="AH35" s="289"/>
      <c r="AI35" s="301" t="s">
        <v>140</v>
      </c>
      <c r="AJ35" s="291"/>
      <c r="AK35" s="292"/>
      <c r="AL35" s="290" t="s">
        <v>140</v>
      </c>
      <c r="AM35" s="293"/>
      <c r="AN35" s="289"/>
      <c r="AO35" s="301" t="s">
        <v>140</v>
      </c>
      <c r="AP35" s="291"/>
      <c r="AQ35" s="292"/>
      <c r="AR35" s="290" t="s">
        <v>140</v>
      </c>
      <c r="AS35" s="293"/>
      <c r="AT35" s="289"/>
      <c r="AU35" s="301" t="s">
        <v>140</v>
      </c>
      <c r="AV35" s="291"/>
      <c r="AW35" s="292"/>
      <c r="AX35" s="290" t="s">
        <v>140</v>
      </c>
      <c r="AY35" s="293"/>
      <c r="AZ35" s="287" t="str">
        <f t="shared" si="17"/>
        <v/>
      </c>
      <c r="BA35" s="288" t="str">
        <f t="shared" si="18"/>
        <v/>
      </c>
      <c r="BB35" s="460">
        <f t="shared" si="10"/>
        <v>0</v>
      </c>
      <c r="BC35" s="463">
        <f t="shared" si="11"/>
        <v>0</v>
      </c>
    </row>
    <row r="36" spans="1:55" s="460" customFormat="1" ht="15" x14ac:dyDescent="0.25">
      <c r="A36" s="269"/>
      <c r="B36" s="281" t="str">
        <f t="shared" si="12"/>
        <v/>
      </c>
      <c r="D36" s="303"/>
      <c r="E36" s="301" t="s">
        <v>140</v>
      </c>
      <c r="F36" s="304"/>
      <c r="G36" s="300"/>
      <c r="H36" s="301" t="s">
        <v>140</v>
      </c>
      <c r="I36" s="302"/>
      <c r="J36" s="289"/>
      <c r="K36" s="301" t="s">
        <v>140</v>
      </c>
      <c r="L36" s="291"/>
      <c r="M36" s="292"/>
      <c r="N36" s="290" t="s">
        <v>140</v>
      </c>
      <c r="O36" s="293"/>
      <c r="P36" s="289"/>
      <c r="Q36" s="301" t="s">
        <v>140</v>
      </c>
      <c r="R36" s="291"/>
      <c r="S36" s="292"/>
      <c r="T36" s="290" t="s">
        <v>140</v>
      </c>
      <c r="U36" s="293"/>
      <c r="V36" s="289"/>
      <c r="W36" s="301" t="s">
        <v>140</v>
      </c>
      <c r="X36" s="291"/>
      <c r="Y36" s="292"/>
      <c r="Z36" s="290" t="s">
        <v>140</v>
      </c>
      <c r="AA36" s="293"/>
      <c r="AB36" s="289"/>
      <c r="AC36" s="301" t="s">
        <v>140</v>
      </c>
      <c r="AD36" s="291"/>
      <c r="AE36" s="292"/>
      <c r="AF36" s="290" t="s">
        <v>140</v>
      </c>
      <c r="AG36" s="293"/>
      <c r="AH36" s="289"/>
      <c r="AI36" s="301" t="s">
        <v>140</v>
      </c>
      <c r="AJ36" s="291"/>
      <c r="AK36" s="292"/>
      <c r="AL36" s="290" t="s">
        <v>140</v>
      </c>
      <c r="AM36" s="293"/>
      <c r="AN36" s="289"/>
      <c r="AO36" s="301" t="s">
        <v>140</v>
      </c>
      <c r="AP36" s="291"/>
      <c r="AQ36" s="292"/>
      <c r="AR36" s="290" t="s">
        <v>140</v>
      </c>
      <c r="AS36" s="293"/>
      <c r="AT36" s="289"/>
      <c r="AU36" s="301" t="s">
        <v>140</v>
      </c>
      <c r="AV36" s="291"/>
      <c r="AW36" s="292"/>
      <c r="AX36" s="290" t="s">
        <v>140</v>
      </c>
      <c r="AY36" s="293"/>
      <c r="AZ36" s="287" t="str">
        <f t="shared" si="17"/>
        <v/>
      </c>
      <c r="BA36" s="288" t="str">
        <f t="shared" si="18"/>
        <v/>
      </c>
      <c r="BB36" s="460">
        <f t="shared" si="10"/>
        <v>0</v>
      </c>
      <c r="BC36" s="463">
        <f t="shared" si="11"/>
        <v>0</v>
      </c>
    </row>
    <row r="37" spans="1:55" s="460" customFormat="1" ht="15" x14ac:dyDescent="0.25">
      <c r="A37" s="461"/>
      <c r="B37" s="281" t="str">
        <f t="shared" si="12"/>
        <v/>
      </c>
      <c r="C37" s="463"/>
      <c r="D37" s="303"/>
      <c r="E37" s="301" t="s">
        <v>140</v>
      </c>
      <c r="F37" s="304"/>
      <c r="G37" s="300"/>
      <c r="H37" s="301" t="s">
        <v>140</v>
      </c>
      <c r="I37" s="302"/>
      <c r="J37" s="289"/>
      <c r="K37" s="301" t="s">
        <v>140</v>
      </c>
      <c r="L37" s="291"/>
      <c r="M37" s="292"/>
      <c r="N37" s="290" t="s">
        <v>140</v>
      </c>
      <c r="O37" s="293"/>
      <c r="P37" s="289"/>
      <c r="Q37" s="301" t="s">
        <v>140</v>
      </c>
      <c r="R37" s="291"/>
      <c r="S37" s="292"/>
      <c r="T37" s="290" t="s">
        <v>140</v>
      </c>
      <c r="U37" s="293"/>
      <c r="V37" s="289"/>
      <c r="W37" s="301" t="s">
        <v>140</v>
      </c>
      <c r="X37" s="291"/>
      <c r="Y37" s="292"/>
      <c r="Z37" s="290" t="s">
        <v>140</v>
      </c>
      <c r="AA37" s="293"/>
      <c r="AB37" s="289"/>
      <c r="AC37" s="301" t="s">
        <v>140</v>
      </c>
      <c r="AD37" s="291"/>
      <c r="AE37" s="292"/>
      <c r="AF37" s="290" t="s">
        <v>140</v>
      </c>
      <c r="AG37" s="293"/>
      <c r="AH37" s="289"/>
      <c r="AI37" s="301" t="s">
        <v>140</v>
      </c>
      <c r="AJ37" s="291"/>
      <c r="AK37" s="292"/>
      <c r="AL37" s="290" t="s">
        <v>140</v>
      </c>
      <c r="AM37" s="293"/>
      <c r="AN37" s="289"/>
      <c r="AO37" s="301" t="s">
        <v>140</v>
      </c>
      <c r="AP37" s="291"/>
      <c r="AQ37" s="292"/>
      <c r="AR37" s="290" t="s">
        <v>140</v>
      </c>
      <c r="AS37" s="293"/>
      <c r="AT37" s="289"/>
      <c r="AU37" s="301" t="s">
        <v>140</v>
      </c>
      <c r="AV37" s="291"/>
      <c r="AW37" s="292"/>
      <c r="AX37" s="290" t="s">
        <v>140</v>
      </c>
      <c r="AY37" s="293"/>
      <c r="AZ37" s="287" t="str">
        <f t="shared" si="17"/>
        <v/>
      </c>
      <c r="BA37" s="288" t="str">
        <f t="shared" si="18"/>
        <v/>
      </c>
      <c r="BB37" s="460">
        <f t="shared" si="10"/>
        <v>0</v>
      </c>
      <c r="BC37" s="463">
        <f t="shared" si="11"/>
        <v>0</v>
      </c>
    </row>
    <row r="38" spans="1:55" s="460" customFormat="1" ht="15" x14ac:dyDescent="0.25">
      <c r="A38" s="461"/>
      <c r="B38" s="281" t="str">
        <f t="shared" si="12"/>
        <v/>
      </c>
      <c r="C38" s="463"/>
      <c r="D38" s="303"/>
      <c r="E38" s="301" t="s">
        <v>140</v>
      </c>
      <c r="F38" s="304"/>
      <c r="G38" s="300"/>
      <c r="H38" s="301" t="s">
        <v>140</v>
      </c>
      <c r="I38" s="302"/>
      <c r="J38" s="289"/>
      <c r="K38" s="301" t="s">
        <v>140</v>
      </c>
      <c r="L38" s="291"/>
      <c r="M38" s="292"/>
      <c r="N38" s="290" t="s">
        <v>140</v>
      </c>
      <c r="O38" s="293"/>
      <c r="P38" s="289"/>
      <c r="Q38" s="301" t="s">
        <v>140</v>
      </c>
      <c r="R38" s="291"/>
      <c r="S38" s="292"/>
      <c r="T38" s="290" t="s">
        <v>140</v>
      </c>
      <c r="U38" s="293"/>
      <c r="V38" s="289"/>
      <c r="W38" s="301" t="s">
        <v>140</v>
      </c>
      <c r="X38" s="291"/>
      <c r="Y38" s="292"/>
      <c r="Z38" s="290" t="s">
        <v>140</v>
      </c>
      <c r="AA38" s="293"/>
      <c r="AB38" s="289"/>
      <c r="AC38" s="301" t="s">
        <v>140</v>
      </c>
      <c r="AD38" s="291"/>
      <c r="AE38" s="292"/>
      <c r="AF38" s="290" t="s">
        <v>140</v>
      </c>
      <c r="AG38" s="293"/>
      <c r="AH38" s="289"/>
      <c r="AI38" s="301" t="s">
        <v>140</v>
      </c>
      <c r="AJ38" s="291"/>
      <c r="AK38" s="292"/>
      <c r="AL38" s="290" t="s">
        <v>140</v>
      </c>
      <c r="AM38" s="293"/>
      <c r="AN38" s="289"/>
      <c r="AO38" s="301" t="s">
        <v>140</v>
      </c>
      <c r="AP38" s="291"/>
      <c r="AQ38" s="292"/>
      <c r="AR38" s="290" t="s">
        <v>140</v>
      </c>
      <c r="AS38" s="293"/>
      <c r="AT38" s="289"/>
      <c r="AU38" s="301" t="s">
        <v>140</v>
      </c>
      <c r="AV38" s="291"/>
      <c r="AW38" s="292"/>
      <c r="AX38" s="290" t="s">
        <v>140</v>
      </c>
      <c r="AY38" s="293"/>
      <c r="AZ38" s="287" t="str">
        <f t="shared" si="17"/>
        <v/>
      </c>
      <c r="BA38" s="288" t="str">
        <f t="shared" si="18"/>
        <v/>
      </c>
      <c r="BB38" s="460">
        <f t="shared" si="10"/>
        <v>0</v>
      </c>
      <c r="BC38" s="463">
        <f t="shared" si="11"/>
        <v>0</v>
      </c>
    </row>
    <row r="39" spans="1:55" s="460" customFormat="1" ht="15" x14ac:dyDescent="0.25">
      <c r="A39" s="269"/>
      <c r="B39" s="281" t="str">
        <f t="shared" si="12"/>
        <v/>
      </c>
      <c r="D39" s="303"/>
      <c r="E39" s="301" t="s">
        <v>140</v>
      </c>
      <c r="F39" s="304"/>
      <c r="G39" s="300"/>
      <c r="H39" s="301" t="s">
        <v>140</v>
      </c>
      <c r="I39" s="302"/>
      <c r="J39" s="289"/>
      <c r="K39" s="301" t="s">
        <v>140</v>
      </c>
      <c r="L39" s="291"/>
      <c r="M39" s="292"/>
      <c r="N39" s="290" t="s">
        <v>140</v>
      </c>
      <c r="O39" s="293"/>
      <c r="P39" s="289"/>
      <c r="Q39" s="301" t="s">
        <v>140</v>
      </c>
      <c r="R39" s="291"/>
      <c r="S39" s="292"/>
      <c r="T39" s="290" t="s">
        <v>140</v>
      </c>
      <c r="U39" s="293"/>
      <c r="V39" s="289"/>
      <c r="W39" s="301" t="s">
        <v>140</v>
      </c>
      <c r="X39" s="291"/>
      <c r="Y39" s="292"/>
      <c r="Z39" s="290" t="s">
        <v>140</v>
      </c>
      <c r="AA39" s="293"/>
      <c r="AB39" s="289"/>
      <c r="AC39" s="301" t="s">
        <v>140</v>
      </c>
      <c r="AD39" s="291"/>
      <c r="AE39" s="292"/>
      <c r="AF39" s="290" t="s">
        <v>140</v>
      </c>
      <c r="AG39" s="293"/>
      <c r="AH39" s="289"/>
      <c r="AI39" s="301" t="s">
        <v>140</v>
      </c>
      <c r="AJ39" s="291"/>
      <c r="AK39" s="292"/>
      <c r="AL39" s="290" t="s">
        <v>140</v>
      </c>
      <c r="AM39" s="293"/>
      <c r="AN39" s="289"/>
      <c r="AO39" s="301" t="s">
        <v>140</v>
      </c>
      <c r="AP39" s="291"/>
      <c r="AQ39" s="292"/>
      <c r="AR39" s="290" t="s">
        <v>140</v>
      </c>
      <c r="AS39" s="293"/>
      <c r="AT39" s="289"/>
      <c r="AU39" s="301" t="s">
        <v>140</v>
      </c>
      <c r="AV39" s="291"/>
      <c r="AW39" s="292"/>
      <c r="AX39" s="290" t="s">
        <v>140</v>
      </c>
      <c r="AY39" s="293"/>
      <c r="AZ39" s="287" t="str">
        <f t="shared" ref="AZ39:AZ43" si="19">IF(BB39&gt;0,BB39,IF(BC39&gt;0,BB39,""))</f>
        <v/>
      </c>
      <c r="BA39" s="288" t="str">
        <f t="shared" ref="BA39:BA43" si="20">IF(BB39&gt;0,BC39,IF(BC39&gt;0,BC39,""))</f>
        <v/>
      </c>
      <c r="BB39" s="460">
        <f t="shared" ref="BB39:BB43" si="21">SUM(D39,G39,J39,M39,P39,S39,V39,Y39,AB39,AE39,AH39,AK39,AN39,AQ39,AT39,AW39)</f>
        <v>0</v>
      </c>
      <c r="BC39" s="463">
        <f t="shared" ref="BC39:BC43" si="22">SUM(F39,I39,L39,O39,R39,U39,X39,AA39,AD39,AG39,AJ39,AM39,AP39,AS39,AV39,AY39)</f>
        <v>0</v>
      </c>
    </row>
    <row r="40" spans="1:55" s="460" customFormat="1" ht="15" x14ac:dyDescent="0.25">
      <c r="A40" s="269"/>
      <c r="B40" s="281" t="str">
        <f t="shared" si="12"/>
        <v/>
      </c>
      <c r="D40" s="303"/>
      <c r="E40" s="301" t="s">
        <v>140</v>
      </c>
      <c r="F40" s="304"/>
      <c r="G40" s="300"/>
      <c r="H40" s="301" t="s">
        <v>140</v>
      </c>
      <c r="I40" s="302"/>
      <c r="J40" s="289"/>
      <c r="K40" s="301" t="s">
        <v>140</v>
      </c>
      <c r="L40" s="291"/>
      <c r="M40" s="292"/>
      <c r="N40" s="290" t="s">
        <v>140</v>
      </c>
      <c r="O40" s="293"/>
      <c r="P40" s="289"/>
      <c r="Q40" s="301" t="s">
        <v>140</v>
      </c>
      <c r="R40" s="291"/>
      <c r="S40" s="292"/>
      <c r="T40" s="290" t="s">
        <v>140</v>
      </c>
      <c r="U40" s="293"/>
      <c r="V40" s="289"/>
      <c r="W40" s="301" t="s">
        <v>140</v>
      </c>
      <c r="X40" s="291"/>
      <c r="Y40" s="292"/>
      <c r="Z40" s="290" t="s">
        <v>140</v>
      </c>
      <c r="AA40" s="293"/>
      <c r="AB40" s="289"/>
      <c r="AC40" s="301" t="s">
        <v>140</v>
      </c>
      <c r="AD40" s="291"/>
      <c r="AE40" s="292"/>
      <c r="AF40" s="290" t="s">
        <v>140</v>
      </c>
      <c r="AG40" s="293"/>
      <c r="AH40" s="289"/>
      <c r="AI40" s="301" t="s">
        <v>140</v>
      </c>
      <c r="AJ40" s="291"/>
      <c r="AK40" s="292"/>
      <c r="AL40" s="290" t="s">
        <v>140</v>
      </c>
      <c r="AM40" s="293"/>
      <c r="AN40" s="289"/>
      <c r="AO40" s="301" t="s">
        <v>140</v>
      </c>
      <c r="AP40" s="291"/>
      <c r="AQ40" s="292"/>
      <c r="AR40" s="290" t="s">
        <v>140</v>
      </c>
      <c r="AS40" s="293"/>
      <c r="AT40" s="289"/>
      <c r="AU40" s="301" t="s">
        <v>140</v>
      </c>
      <c r="AV40" s="291"/>
      <c r="AW40" s="292"/>
      <c r="AX40" s="290" t="s">
        <v>140</v>
      </c>
      <c r="AY40" s="293"/>
      <c r="AZ40" s="287" t="str">
        <f t="shared" si="19"/>
        <v/>
      </c>
      <c r="BA40" s="288" t="str">
        <f t="shared" si="20"/>
        <v/>
      </c>
      <c r="BB40" s="460">
        <f t="shared" si="21"/>
        <v>0</v>
      </c>
      <c r="BC40" s="463">
        <f t="shared" si="22"/>
        <v>0</v>
      </c>
    </row>
    <row r="41" spans="1:55" s="460" customFormat="1" ht="15" x14ac:dyDescent="0.25">
      <c r="A41" s="269"/>
      <c r="B41" s="281" t="str">
        <f t="shared" si="12"/>
        <v/>
      </c>
      <c r="D41" s="303"/>
      <c r="E41" s="301" t="s">
        <v>140</v>
      </c>
      <c r="F41" s="304"/>
      <c r="G41" s="300"/>
      <c r="H41" s="301" t="s">
        <v>140</v>
      </c>
      <c r="I41" s="302"/>
      <c r="J41" s="289"/>
      <c r="K41" s="301" t="s">
        <v>140</v>
      </c>
      <c r="L41" s="291"/>
      <c r="M41" s="292"/>
      <c r="N41" s="290" t="s">
        <v>140</v>
      </c>
      <c r="O41" s="293"/>
      <c r="P41" s="289"/>
      <c r="Q41" s="301" t="s">
        <v>140</v>
      </c>
      <c r="R41" s="291"/>
      <c r="S41" s="292"/>
      <c r="T41" s="290" t="s">
        <v>140</v>
      </c>
      <c r="U41" s="293"/>
      <c r="V41" s="289"/>
      <c r="W41" s="301" t="s">
        <v>140</v>
      </c>
      <c r="X41" s="291"/>
      <c r="Y41" s="292"/>
      <c r="Z41" s="290" t="s">
        <v>140</v>
      </c>
      <c r="AA41" s="293"/>
      <c r="AB41" s="289"/>
      <c r="AC41" s="301" t="s">
        <v>140</v>
      </c>
      <c r="AD41" s="291"/>
      <c r="AE41" s="292"/>
      <c r="AF41" s="290" t="s">
        <v>140</v>
      </c>
      <c r="AG41" s="293"/>
      <c r="AH41" s="289"/>
      <c r="AI41" s="301" t="s">
        <v>140</v>
      </c>
      <c r="AJ41" s="291"/>
      <c r="AK41" s="292"/>
      <c r="AL41" s="290" t="s">
        <v>140</v>
      </c>
      <c r="AM41" s="293"/>
      <c r="AN41" s="289"/>
      <c r="AO41" s="301" t="s">
        <v>140</v>
      </c>
      <c r="AP41" s="291"/>
      <c r="AQ41" s="292"/>
      <c r="AR41" s="290" t="s">
        <v>140</v>
      </c>
      <c r="AS41" s="293"/>
      <c r="AT41" s="289"/>
      <c r="AU41" s="301" t="s">
        <v>140</v>
      </c>
      <c r="AV41" s="291"/>
      <c r="AW41" s="292"/>
      <c r="AX41" s="290" t="s">
        <v>140</v>
      </c>
      <c r="AY41" s="293"/>
      <c r="AZ41" s="287" t="str">
        <f t="shared" si="19"/>
        <v/>
      </c>
      <c r="BA41" s="288" t="str">
        <f t="shared" si="20"/>
        <v/>
      </c>
      <c r="BB41" s="460">
        <f t="shared" si="21"/>
        <v>0</v>
      </c>
      <c r="BC41" s="463">
        <f t="shared" si="22"/>
        <v>0</v>
      </c>
    </row>
    <row r="42" spans="1:55" s="460" customFormat="1" ht="15" x14ac:dyDescent="0.25">
      <c r="A42" s="461"/>
      <c r="B42" s="281" t="str">
        <f t="shared" si="12"/>
        <v/>
      </c>
      <c r="C42" s="463"/>
      <c r="D42" s="303"/>
      <c r="E42" s="301" t="s">
        <v>140</v>
      </c>
      <c r="F42" s="304"/>
      <c r="G42" s="300"/>
      <c r="H42" s="301" t="s">
        <v>140</v>
      </c>
      <c r="I42" s="302"/>
      <c r="J42" s="289"/>
      <c r="K42" s="301" t="s">
        <v>140</v>
      </c>
      <c r="L42" s="291"/>
      <c r="M42" s="292"/>
      <c r="N42" s="290" t="s">
        <v>140</v>
      </c>
      <c r="O42" s="293"/>
      <c r="P42" s="289"/>
      <c r="Q42" s="301" t="s">
        <v>140</v>
      </c>
      <c r="R42" s="291"/>
      <c r="S42" s="292"/>
      <c r="T42" s="290" t="s">
        <v>140</v>
      </c>
      <c r="U42" s="293"/>
      <c r="V42" s="289"/>
      <c r="W42" s="301" t="s">
        <v>140</v>
      </c>
      <c r="X42" s="291"/>
      <c r="Y42" s="292"/>
      <c r="Z42" s="290" t="s">
        <v>140</v>
      </c>
      <c r="AA42" s="293"/>
      <c r="AB42" s="289"/>
      <c r="AC42" s="301" t="s">
        <v>140</v>
      </c>
      <c r="AD42" s="291"/>
      <c r="AE42" s="292"/>
      <c r="AF42" s="290" t="s">
        <v>140</v>
      </c>
      <c r="AG42" s="293"/>
      <c r="AH42" s="289"/>
      <c r="AI42" s="301" t="s">
        <v>140</v>
      </c>
      <c r="AJ42" s="291"/>
      <c r="AK42" s="292"/>
      <c r="AL42" s="290" t="s">
        <v>140</v>
      </c>
      <c r="AM42" s="293"/>
      <c r="AN42" s="289"/>
      <c r="AO42" s="301" t="s">
        <v>140</v>
      </c>
      <c r="AP42" s="291"/>
      <c r="AQ42" s="292"/>
      <c r="AR42" s="290" t="s">
        <v>140</v>
      </c>
      <c r="AS42" s="293"/>
      <c r="AT42" s="289"/>
      <c r="AU42" s="301" t="s">
        <v>140</v>
      </c>
      <c r="AV42" s="291"/>
      <c r="AW42" s="292"/>
      <c r="AX42" s="290" t="s">
        <v>140</v>
      </c>
      <c r="AY42" s="293"/>
      <c r="AZ42" s="287" t="str">
        <f t="shared" si="19"/>
        <v/>
      </c>
      <c r="BA42" s="288" t="str">
        <f t="shared" si="20"/>
        <v/>
      </c>
      <c r="BB42" s="460">
        <f t="shared" si="21"/>
        <v>0</v>
      </c>
      <c r="BC42" s="463">
        <f t="shared" si="22"/>
        <v>0</v>
      </c>
    </row>
    <row r="43" spans="1:55" s="460" customFormat="1" ht="15" x14ac:dyDescent="0.25">
      <c r="A43" s="461"/>
      <c r="B43" s="281" t="str">
        <f t="shared" si="12"/>
        <v/>
      </c>
      <c r="C43" s="463"/>
      <c r="D43" s="303"/>
      <c r="E43" s="301" t="s">
        <v>140</v>
      </c>
      <c r="F43" s="304"/>
      <c r="G43" s="300"/>
      <c r="H43" s="301" t="s">
        <v>140</v>
      </c>
      <c r="I43" s="302"/>
      <c r="J43" s="289"/>
      <c r="K43" s="301" t="s">
        <v>140</v>
      </c>
      <c r="L43" s="291"/>
      <c r="M43" s="292"/>
      <c r="N43" s="290" t="s">
        <v>140</v>
      </c>
      <c r="O43" s="293"/>
      <c r="P43" s="289"/>
      <c r="Q43" s="301" t="s">
        <v>140</v>
      </c>
      <c r="R43" s="291"/>
      <c r="S43" s="292"/>
      <c r="T43" s="290" t="s">
        <v>140</v>
      </c>
      <c r="U43" s="293"/>
      <c r="V43" s="289"/>
      <c r="W43" s="301" t="s">
        <v>140</v>
      </c>
      <c r="X43" s="291"/>
      <c r="Y43" s="292"/>
      <c r="Z43" s="290" t="s">
        <v>140</v>
      </c>
      <c r="AA43" s="293"/>
      <c r="AB43" s="289"/>
      <c r="AC43" s="301" t="s">
        <v>140</v>
      </c>
      <c r="AD43" s="291"/>
      <c r="AE43" s="292"/>
      <c r="AF43" s="290" t="s">
        <v>140</v>
      </c>
      <c r="AG43" s="293"/>
      <c r="AH43" s="289"/>
      <c r="AI43" s="301" t="s">
        <v>140</v>
      </c>
      <c r="AJ43" s="291"/>
      <c r="AK43" s="292"/>
      <c r="AL43" s="290" t="s">
        <v>140</v>
      </c>
      <c r="AM43" s="293"/>
      <c r="AN43" s="289"/>
      <c r="AO43" s="301" t="s">
        <v>140</v>
      </c>
      <c r="AP43" s="291"/>
      <c r="AQ43" s="292"/>
      <c r="AR43" s="290" t="s">
        <v>140</v>
      </c>
      <c r="AS43" s="293"/>
      <c r="AT43" s="289"/>
      <c r="AU43" s="301" t="s">
        <v>140</v>
      </c>
      <c r="AV43" s="291"/>
      <c r="AW43" s="292"/>
      <c r="AX43" s="290" t="s">
        <v>140</v>
      </c>
      <c r="AY43" s="293"/>
      <c r="AZ43" s="287" t="str">
        <f t="shared" si="19"/>
        <v/>
      </c>
      <c r="BA43" s="288" t="str">
        <f t="shared" si="20"/>
        <v/>
      </c>
      <c r="BB43" s="460">
        <f t="shared" si="21"/>
        <v>0</v>
      </c>
      <c r="BC43" s="463">
        <f t="shared" si="22"/>
        <v>0</v>
      </c>
    </row>
    <row r="44" spans="1:55" ht="15" x14ac:dyDescent="0.25">
      <c r="A44" s="269"/>
      <c r="B44" s="281" t="str">
        <f t="shared" si="12"/>
        <v/>
      </c>
      <c r="D44" s="303"/>
      <c r="E44" s="301" t="s">
        <v>140</v>
      </c>
      <c r="F44" s="304"/>
      <c r="G44" s="300"/>
      <c r="H44" s="301" t="s">
        <v>140</v>
      </c>
      <c r="I44" s="302"/>
      <c r="J44" s="289"/>
      <c r="K44" s="301" t="s">
        <v>140</v>
      </c>
      <c r="L44" s="291"/>
      <c r="M44" s="292"/>
      <c r="N44" s="290" t="s">
        <v>140</v>
      </c>
      <c r="O44" s="293"/>
      <c r="P44" s="289"/>
      <c r="Q44" s="301" t="s">
        <v>140</v>
      </c>
      <c r="R44" s="291"/>
      <c r="S44" s="292"/>
      <c r="T44" s="290" t="s">
        <v>140</v>
      </c>
      <c r="U44" s="293"/>
      <c r="V44" s="289"/>
      <c r="W44" s="301" t="s">
        <v>140</v>
      </c>
      <c r="X44" s="291"/>
      <c r="Y44" s="292"/>
      <c r="Z44" s="290" t="s">
        <v>140</v>
      </c>
      <c r="AA44" s="293"/>
      <c r="AB44" s="289"/>
      <c r="AC44" s="301" t="s">
        <v>140</v>
      </c>
      <c r="AD44" s="291"/>
      <c r="AE44" s="292"/>
      <c r="AF44" s="290" t="s">
        <v>140</v>
      </c>
      <c r="AG44" s="293"/>
      <c r="AH44" s="289"/>
      <c r="AI44" s="301" t="s">
        <v>140</v>
      </c>
      <c r="AJ44" s="291"/>
      <c r="AK44" s="292"/>
      <c r="AL44" s="290" t="s">
        <v>140</v>
      </c>
      <c r="AM44" s="293"/>
      <c r="AN44" s="289"/>
      <c r="AO44" s="301" t="s">
        <v>140</v>
      </c>
      <c r="AP44" s="291"/>
      <c r="AQ44" s="292"/>
      <c r="AR44" s="290" t="s">
        <v>140</v>
      </c>
      <c r="AS44" s="293"/>
      <c r="AT44" s="289"/>
      <c r="AU44" s="301" t="s">
        <v>140</v>
      </c>
      <c r="AV44" s="291"/>
      <c r="AW44" s="292"/>
      <c r="AX44" s="290" t="s">
        <v>140</v>
      </c>
      <c r="AY44" s="293"/>
      <c r="AZ44" s="287" t="str">
        <f t="shared" si="17"/>
        <v/>
      </c>
      <c r="BA44" s="288" t="str">
        <f t="shared" si="18"/>
        <v/>
      </c>
      <c r="BB44" s="265">
        <f t="shared" si="10"/>
        <v>0</v>
      </c>
      <c r="BC44" s="266">
        <f t="shared" si="11"/>
        <v>0</v>
      </c>
    </row>
    <row r="45" spans="1:55" ht="15" x14ac:dyDescent="0.25">
      <c r="A45" s="269"/>
      <c r="B45" s="281" t="str">
        <f t="shared" si="12"/>
        <v/>
      </c>
      <c r="D45" s="303"/>
      <c r="E45" s="301" t="s">
        <v>140</v>
      </c>
      <c r="F45" s="304"/>
      <c r="G45" s="300"/>
      <c r="H45" s="301" t="s">
        <v>140</v>
      </c>
      <c r="I45" s="302"/>
      <c r="J45" s="289"/>
      <c r="K45" s="301" t="s">
        <v>140</v>
      </c>
      <c r="L45" s="291"/>
      <c r="M45" s="292"/>
      <c r="N45" s="290" t="s">
        <v>140</v>
      </c>
      <c r="O45" s="293"/>
      <c r="P45" s="289"/>
      <c r="Q45" s="301" t="s">
        <v>140</v>
      </c>
      <c r="R45" s="291"/>
      <c r="S45" s="292"/>
      <c r="T45" s="290" t="s">
        <v>140</v>
      </c>
      <c r="U45" s="293"/>
      <c r="V45" s="289"/>
      <c r="W45" s="301" t="s">
        <v>140</v>
      </c>
      <c r="X45" s="291"/>
      <c r="Y45" s="292"/>
      <c r="Z45" s="290" t="s">
        <v>140</v>
      </c>
      <c r="AA45" s="293"/>
      <c r="AB45" s="289"/>
      <c r="AC45" s="301" t="s">
        <v>140</v>
      </c>
      <c r="AD45" s="291"/>
      <c r="AE45" s="292"/>
      <c r="AF45" s="290" t="s">
        <v>140</v>
      </c>
      <c r="AG45" s="293"/>
      <c r="AH45" s="289"/>
      <c r="AI45" s="301" t="s">
        <v>140</v>
      </c>
      <c r="AJ45" s="291"/>
      <c r="AK45" s="292"/>
      <c r="AL45" s="290" t="s">
        <v>140</v>
      </c>
      <c r="AM45" s="293"/>
      <c r="AN45" s="289"/>
      <c r="AO45" s="301" t="s">
        <v>140</v>
      </c>
      <c r="AP45" s="291"/>
      <c r="AQ45" s="292"/>
      <c r="AR45" s="290" t="s">
        <v>140</v>
      </c>
      <c r="AS45" s="293"/>
      <c r="AT45" s="289"/>
      <c r="AU45" s="301" t="s">
        <v>140</v>
      </c>
      <c r="AV45" s="291"/>
      <c r="AW45" s="292"/>
      <c r="AX45" s="290" t="s">
        <v>140</v>
      </c>
      <c r="AY45" s="293"/>
      <c r="AZ45" s="287" t="str">
        <f t="shared" si="17"/>
        <v/>
      </c>
      <c r="BA45" s="288" t="str">
        <f t="shared" si="18"/>
        <v/>
      </c>
      <c r="BB45" s="265">
        <f t="shared" si="10"/>
        <v>0</v>
      </c>
      <c r="BC45" s="266">
        <f t="shared" si="11"/>
        <v>0</v>
      </c>
    </row>
    <row r="46" spans="1:55" ht="15" x14ac:dyDescent="0.25">
      <c r="A46" s="269"/>
      <c r="B46" s="281" t="str">
        <f t="shared" si="12"/>
        <v/>
      </c>
      <c r="D46" s="303"/>
      <c r="E46" s="301" t="s">
        <v>140</v>
      </c>
      <c r="F46" s="304"/>
      <c r="G46" s="300"/>
      <c r="H46" s="301" t="s">
        <v>140</v>
      </c>
      <c r="I46" s="302"/>
      <c r="J46" s="289"/>
      <c r="K46" s="301" t="s">
        <v>140</v>
      </c>
      <c r="L46" s="291"/>
      <c r="M46" s="292"/>
      <c r="N46" s="290" t="s">
        <v>140</v>
      </c>
      <c r="O46" s="293"/>
      <c r="P46" s="289"/>
      <c r="Q46" s="301" t="s">
        <v>140</v>
      </c>
      <c r="R46" s="291"/>
      <c r="S46" s="292"/>
      <c r="T46" s="290" t="s">
        <v>140</v>
      </c>
      <c r="U46" s="293"/>
      <c r="V46" s="289"/>
      <c r="W46" s="301" t="s">
        <v>140</v>
      </c>
      <c r="X46" s="291"/>
      <c r="Y46" s="292"/>
      <c r="Z46" s="290" t="s">
        <v>140</v>
      </c>
      <c r="AA46" s="293"/>
      <c r="AB46" s="289"/>
      <c r="AC46" s="301" t="s">
        <v>140</v>
      </c>
      <c r="AD46" s="291"/>
      <c r="AE46" s="292"/>
      <c r="AF46" s="290" t="s">
        <v>140</v>
      </c>
      <c r="AG46" s="293"/>
      <c r="AH46" s="289"/>
      <c r="AI46" s="301" t="s">
        <v>140</v>
      </c>
      <c r="AJ46" s="291"/>
      <c r="AK46" s="292"/>
      <c r="AL46" s="290" t="s">
        <v>140</v>
      </c>
      <c r="AM46" s="293"/>
      <c r="AN46" s="289"/>
      <c r="AO46" s="301" t="s">
        <v>140</v>
      </c>
      <c r="AP46" s="291"/>
      <c r="AQ46" s="292"/>
      <c r="AR46" s="290" t="s">
        <v>140</v>
      </c>
      <c r="AS46" s="293"/>
      <c r="AT46" s="289"/>
      <c r="AU46" s="301" t="s">
        <v>140</v>
      </c>
      <c r="AV46" s="291"/>
      <c r="AW46" s="292"/>
      <c r="AX46" s="290" t="s">
        <v>140</v>
      </c>
      <c r="AY46" s="293"/>
      <c r="AZ46" s="287" t="str">
        <f t="shared" si="17"/>
        <v/>
      </c>
      <c r="BA46" s="288" t="str">
        <f t="shared" si="18"/>
        <v/>
      </c>
      <c r="BB46" s="265">
        <f t="shared" si="10"/>
        <v>0</v>
      </c>
      <c r="BC46" s="266">
        <f t="shared" si="11"/>
        <v>0</v>
      </c>
    </row>
    <row r="47" spans="1:55" ht="15" x14ac:dyDescent="0.25">
      <c r="A47" s="398"/>
      <c r="B47" s="281" t="str">
        <f t="shared" si="12"/>
        <v/>
      </c>
      <c r="C47" s="266"/>
      <c r="D47" s="303"/>
      <c r="E47" s="301" t="s">
        <v>140</v>
      </c>
      <c r="F47" s="304"/>
      <c r="G47" s="300"/>
      <c r="H47" s="301" t="s">
        <v>140</v>
      </c>
      <c r="I47" s="302"/>
      <c r="J47" s="289"/>
      <c r="K47" s="301" t="s">
        <v>140</v>
      </c>
      <c r="L47" s="291"/>
      <c r="M47" s="292"/>
      <c r="N47" s="290" t="s">
        <v>140</v>
      </c>
      <c r="O47" s="293"/>
      <c r="P47" s="289"/>
      <c r="Q47" s="301" t="s">
        <v>140</v>
      </c>
      <c r="R47" s="291"/>
      <c r="S47" s="292"/>
      <c r="T47" s="290" t="s">
        <v>140</v>
      </c>
      <c r="U47" s="293"/>
      <c r="V47" s="289"/>
      <c r="W47" s="301" t="s">
        <v>140</v>
      </c>
      <c r="X47" s="291"/>
      <c r="Y47" s="292"/>
      <c r="Z47" s="290" t="s">
        <v>140</v>
      </c>
      <c r="AA47" s="293"/>
      <c r="AB47" s="289"/>
      <c r="AC47" s="301" t="s">
        <v>140</v>
      </c>
      <c r="AD47" s="291"/>
      <c r="AE47" s="292"/>
      <c r="AF47" s="290" t="s">
        <v>140</v>
      </c>
      <c r="AG47" s="293"/>
      <c r="AH47" s="289"/>
      <c r="AI47" s="301" t="s">
        <v>140</v>
      </c>
      <c r="AJ47" s="291"/>
      <c r="AK47" s="292"/>
      <c r="AL47" s="290" t="s">
        <v>140</v>
      </c>
      <c r="AM47" s="293"/>
      <c r="AN47" s="289"/>
      <c r="AO47" s="301" t="s">
        <v>140</v>
      </c>
      <c r="AP47" s="291"/>
      <c r="AQ47" s="292"/>
      <c r="AR47" s="290" t="s">
        <v>140</v>
      </c>
      <c r="AS47" s="293"/>
      <c r="AT47" s="289"/>
      <c r="AU47" s="301" t="s">
        <v>140</v>
      </c>
      <c r="AV47" s="291"/>
      <c r="AW47" s="292"/>
      <c r="AX47" s="290" t="s">
        <v>140</v>
      </c>
      <c r="AY47" s="293"/>
      <c r="AZ47" s="287" t="str">
        <f t="shared" si="17"/>
        <v/>
      </c>
      <c r="BA47" s="288" t="str">
        <f t="shared" si="18"/>
        <v/>
      </c>
      <c r="BB47" s="265">
        <f t="shared" si="10"/>
        <v>0</v>
      </c>
      <c r="BC47" s="266">
        <f t="shared" si="11"/>
        <v>0</v>
      </c>
    </row>
    <row r="48" spans="1:55" ht="15" x14ac:dyDescent="0.25">
      <c r="A48" s="398"/>
      <c r="B48" s="281" t="str">
        <f t="shared" si="12"/>
        <v/>
      </c>
      <c r="C48" s="266"/>
      <c r="D48" s="303"/>
      <c r="E48" s="301" t="s">
        <v>140</v>
      </c>
      <c r="F48" s="304"/>
      <c r="G48" s="300"/>
      <c r="H48" s="301" t="s">
        <v>140</v>
      </c>
      <c r="I48" s="302"/>
      <c r="J48" s="289"/>
      <c r="K48" s="301" t="s">
        <v>140</v>
      </c>
      <c r="L48" s="291"/>
      <c r="M48" s="292"/>
      <c r="N48" s="290" t="s">
        <v>140</v>
      </c>
      <c r="O48" s="293"/>
      <c r="P48" s="289"/>
      <c r="Q48" s="301" t="s">
        <v>140</v>
      </c>
      <c r="R48" s="291"/>
      <c r="S48" s="292"/>
      <c r="T48" s="290" t="s">
        <v>140</v>
      </c>
      <c r="U48" s="293"/>
      <c r="V48" s="289"/>
      <c r="W48" s="301" t="s">
        <v>140</v>
      </c>
      <c r="X48" s="291"/>
      <c r="Y48" s="292"/>
      <c r="Z48" s="290" t="s">
        <v>140</v>
      </c>
      <c r="AA48" s="293"/>
      <c r="AB48" s="289"/>
      <c r="AC48" s="301" t="s">
        <v>140</v>
      </c>
      <c r="AD48" s="291"/>
      <c r="AE48" s="292"/>
      <c r="AF48" s="290" t="s">
        <v>140</v>
      </c>
      <c r="AG48" s="293"/>
      <c r="AH48" s="289"/>
      <c r="AI48" s="301" t="s">
        <v>140</v>
      </c>
      <c r="AJ48" s="291"/>
      <c r="AK48" s="292"/>
      <c r="AL48" s="290" t="s">
        <v>140</v>
      </c>
      <c r="AM48" s="293"/>
      <c r="AN48" s="289"/>
      <c r="AO48" s="301" t="s">
        <v>140</v>
      </c>
      <c r="AP48" s="291"/>
      <c r="AQ48" s="292"/>
      <c r="AR48" s="290" t="s">
        <v>140</v>
      </c>
      <c r="AS48" s="293"/>
      <c r="AT48" s="289"/>
      <c r="AU48" s="301" t="s">
        <v>140</v>
      </c>
      <c r="AV48" s="291"/>
      <c r="AW48" s="292"/>
      <c r="AX48" s="290" t="s">
        <v>140</v>
      </c>
      <c r="AY48" s="293"/>
      <c r="AZ48" s="287" t="str">
        <f t="shared" si="17"/>
        <v/>
      </c>
      <c r="BA48" s="288" t="str">
        <f t="shared" si="18"/>
        <v/>
      </c>
      <c r="BB48" s="265">
        <f t="shared" si="10"/>
        <v>0</v>
      </c>
      <c r="BC48" s="266">
        <f t="shared" si="11"/>
        <v>0</v>
      </c>
    </row>
    <row r="49" spans="1:55" ht="15" x14ac:dyDescent="0.25">
      <c r="A49" s="398"/>
      <c r="B49" s="281" t="str">
        <f t="shared" si="12"/>
        <v/>
      </c>
      <c r="C49" s="266"/>
      <c r="D49" s="303"/>
      <c r="E49" s="301" t="s">
        <v>140</v>
      </c>
      <c r="F49" s="304"/>
      <c r="G49" s="300"/>
      <c r="H49" s="301" t="s">
        <v>140</v>
      </c>
      <c r="I49" s="302"/>
      <c r="J49" s="289"/>
      <c r="K49" s="301" t="s">
        <v>140</v>
      </c>
      <c r="L49" s="291"/>
      <c r="M49" s="292"/>
      <c r="N49" s="290" t="s">
        <v>140</v>
      </c>
      <c r="O49" s="293"/>
      <c r="P49" s="289"/>
      <c r="Q49" s="301" t="s">
        <v>140</v>
      </c>
      <c r="R49" s="291"/>
      <c r="S49" s="292"/>
      <c r="T49" s="290" t="s">
        <v>140</v>
      </c>
      <c r="U49" s="293"/>
      <c r="V49" s="289"/>
      <c r="W49" s="301" t="s">
        <v>140</v>
      </c>
      <c r="X49" s="291"/>
      <c r="Y49" s="292"/>
      <c r="Z49" s="290" t="s">
        <v>140</v>
      </c>
      <c r="AA49" s="293"/>
      <c r="AB49" s="289"/>
      <c r="AC49" s="301" t="s">
        <v>140</v>
      </c>
      <c r="AD49" s="291"/>
      <c r="AE49" s="292"/>
      <c r="AF49" s="290" t="s">
        <v>140</v>
      </c>
      <c r="AG49" s="293"/>
      <c r="AH49" s="289"/>
      <c r="AI49" s="301" t="s">
        <v>140</v>
      </c>
      <c r="AJ49" s="291"/>
      <c r="AK49" s="292"/>
      <c r="AL49" s="290" t="s">
        <v>140</v>
      </c>
      <c r="AM49" s="293"/>
      <c r="AN49" s="289"/>
      <c r="AO49" s="301" t="s">
        <v>140</v>
      </c>
      <c r="AP49" s="291"/>
      <c r="AQ49" s="292"/>
      <c r="AR49" s="290" t="s">
        <v>140</v>
      </c>
      <c r="AS49" s="293"/>
      <c r="AT49" s="289"/>
      <c r="AU49" s="301" t="s">
        <v>140</v>
      </c>
      <c r="AV49" s="291"/>
      <c r="AW49" s="292"/>
      <c r="AX49" s="290" t="s">
        <v>140</v>
      </c>
      <c r="AY49" s="293"/>
      <c r="AZ49" s="287" t="str">
        <f t="shared" si="17"/>
        <v/>
      </c>
      <c r="BA49" s="288" t="str">
        <f t="shared" si="18"/>
        <v/>
      </c>
      <c r="BB49" s="265">
        <f t="shared" si="10"/>
        <v>0</v>
      </c>
      <c r="BC49" s="266">
        <f t="shared" si="11"/>
        <v>0</v>
      </c>
    </row>
    <row r="50" spans="1:55" ht="15.75" thickBot="1" x14ac:dyDescent="0.3">
      <c r="A50" s="398"/>
      <c r="B50" s="281" t="str">
        <f t="shared" si="12"/>
        <v/>
      </c>
      <c r="C50" s="266"/>
      <c r="D50" s="303"/>
      <c r="E50" s="301" t="s">
        <v>140</v>
      </c>
      <c r="F50" s="304"/>
      <c r="G50" s="300"/>
      <c r="H50" s="301" t="s">
        <v>140</v>
      </c>
      <c r="I50" s="302"/>
      <c r="J50" s="289"/>
      <c r="K50" s="301" t="s">
        <v>140</v>
      </c>
      <c r="L50" s="291"/>
      <c r="M50" s="292"/>
      <c r="N50" s="290" t="s">
        <v>140</v>
      </c>
      <c r="O50" s="293"/>
      <c r="P50" s="289"/>
      <c r="Q50" s="301" t="s">
        <v>140</v>
      </c>
      <c r="R50" s="291"/>
      <c r="S50" s="292"/>
      <c r="T50" s="290" t="s">
        <v>140</v>
      </c>
      <c r="U50" s="293"/>
      <c r="V50" s="289"/>
      <c r="W50" s="301" t="s">
        <v>140</v>
      </c>
      <c r="X50" s="291"/>
      <c r="Y50" s="292"/>
      <c r="Z50" s="290" t="s">
        <v>140</v>
      </c>
      <c r="AA50" s="293"/>
      <c r="AB50" s="289"/>
      <c r="AC50" s="301" t="s">
        <v>140</v>
      </c>
      <c r="AD50" s="291"/>
      <c r="AE50" s="292"/>
      <c r="AF50" s="290" t="s">
        <v>140</v>
      </c>
      <c r="AG50" s="293"/>
      <c r="AH50" s="289"/>
      <c r="AI50" s="301" t="s">
        <v>140</v>
      </c>
      <c r="AJ50" s="291"/>
      <c r="AK50" s="292"/>
      <c r="AL50" s="290" t="s">
        <v>140</v>
      </c>
      <c r="AM50" s="293"/>
      <c r="AN50" s="289"/>
      <c r="AO50" s="301" t="s">
        <v>140</v>
      </c>
      <c r="AP50" s="291"/>
      <c r="AQ50" s="292"/>
      <c r="AR50" s="290" t="s">
        <v>140</v>
      </c>
      <c r="AS50" s="293"/>
      <c r="AT50" s="289"/>
      <c r="AU50" s="301" t="s">
        <v>140</v>
      </c>
      <c r="AV50" s="291"/>
      <c r="AW50" s="292"/>
      <c r="AX50" s="290" t="s">
        <v>140</v>
      </c>
      <c r="AY50" s="293"/>
      <c r="AZ50" s="287" t="str">
        <f t="shared" si="17"/>
        <v/>
      </c>
      <c r="BA50" s="288" t="str">
        <f t="shared" si="18"/>
        <v/>
      </c>
      <c r="BB50" s="265">
        <f t="shared" si="10"/>
        <v>0</v>
      </c>
      <c r="BC50" s="266">
        <f t="shared" si="11"/>
        <v>0</v>
      </c>
    </row>
    <row r="51" spans="1:55" ht="19.5" thickTop="1" x14ac:dyDescent="0.3">
      <c r="A51" s="1434" t="str">
        <f>IF(Teilnehmer!$K$5="B2",Teilnehmer!$A$5,IF(Teilnehmer!$K$6="B2",Teilnehmer!$A$6,IF(Teilnehmer!$K$7="B2",Teilnehmer!$A$7,IF(Teilnehmer!$K$8="B2",Teilnehmer!$A$8,IF(Teilnehmer!$K$9="B2",Teilnehmer!$A$9,IF(Teilnehmer!$K$10="B2",Teilnehmer!$A$10,IF(Teilnehmer!$K$11="B2",Teilnehmer!$A$11,IF(Teilnehmer!$K$12="B2",Teilnehmer!$A$12,IF(Teilnehmer!$K$13="B2",Teilnehmer!#REF!,"")))))))))</f>
        <v>STAWAG</v>
      </c>
      <c r="B51" s="1435"/>
      <c r="C51" s="1435"/>
      <c r="D51" s="1435"/>
      <c r="E51" s="1435"/>
      <c r="F51" s="1435"/>
      <c r="G51" s="1435"/>
      <c r="H51" s="1435"/>
      <c r="I51" s="1435"/>
      <c r="J51" s="1435"/>
      <c r="K51" s="1435"/>
      <c r="L51" s="1435"/>
      <c r="M51" s="1435"/>
      <c r="N51" s="1435"/>
      <c r="O51" s="1435"/>
      <c r="P51" s="1435"/>
      <c r="Q51" s="1435"/>
      <c r="R51" s="1435"/>
      <c r="S51" s="1435"/>
      <c r="T51" s="1435"/>
      <c r="U51" s="1435"/>
      <c r="V51" s="1435"/>
      <c r="W51" s="1435"/>
      <c r="X51" s="1435"/>
      <c r="Y51" s="1435"/>
      <c r="Z51" s="1435"/>
      <c r="AA51" s="1435"/>
      <c r="AB51" s="1435"/>
      <c r="AC51" s="1435"/>
      <c r="AD51" s="1435"/>
      <c r="AE51" s="1435"/>
      <c r="AF51" s="1435"/>
      <c r="AG51" s="1435"/>
      <c r="AH51" s="1435"/>
      <c r="AI51" s="1435"/>
      <c r="AJ51" s="1435"/>
      <c r="AK51" s="1435"/>
      <c r="AL51" s="1435"/>
      <c r="AM51" s="1435"/>
      <c r="AN51" s="1435"/>
      <c r="AO51" s="1435"/>
      <c r="AP51" s="1435"/>
      <c r="AQ51" s="1435"/>
      <c r="AR51" s="1435"/>
      <c r="AS51" s="1435"/>
      <c r="AT51" s="1435"/>
      <c r="AU51" s="1435"/>
      <c r="AV51" s="1435"/>
      <c r="AW51" s="1435"/>
      <c r="AX51" s="1435"/>
      <c r="AY51" s="1435"/>
      <c r="AZ51" s="1435"/>
      <c r="BA51" s="1436"/>
      <c r="BB51" s="271"/>
      <c r="BC51" s="271"/>
    </row>
    <row r="52" spans="1:55" ht="18" customHeight="1" x14ac:dyDescent="0.3">
      <c r="A52" s="404"/>
      <c r="B52" s="271"/>
      <c r="C52" s="271"/>
      <c r="D52" s="1418" t="str">
        <f>IF(B_2024!$E$19=$A$51,B_2024!$G$19,IF(B_2024!$G$19=$A$51,B_2024!$E$19,IF(B_2024!$E$20=$A$51,B_2024!$G$20,IF(B_2024!$G$20=$A$51,B_2024!$E$20,IF(B_2024!$E$21=$A$51,B_2024!$G$21,IF(B_2024!$G$21=$A$51,B_2024!$E$21,IF(B_2024!$E$22=$A$51,B_2024!$G$22,IF(B_2024!$G$22=$A$51,B_2024!$E$22,""))))))))</f>
        <v>TTC Justiz Aachen</v>
      </c>
      <c r="E52" s="1419"/>
      <c r="F52" s="1419"/>
      <c r="G52" s="1419"/>
      <c r="H52" s="1419"/>
      <c r="I52" s="1420"/>
      <c r="J52" s="1418" t="str">
        <f>IF(B_2024!$E$25=$A$51,B_2024!$G$25,IF(B_2024!$G$25=$A$51,B_2024!$E$25,IF(B_2024!$E$26=$A$51,B_2024!$G$26,IF(B_2024!$G$26=$A$51,B_2024!$E$26,IF(B_2024!$E$27=$A$51,B_2024!$G$27,IF(B_2024!$G$27=$A$51,B_2024!$E$27,IF(B_2024!$E$28=$A$51,B_2024!$G$28,IF(B_2024!$G$28=$A$51,B_2024!$E$28,""))))))))</f>
        <v>AMG / Allianz</v>
      </c>
      <c r="K52" s="1419"/>
      <c r="L52" s="1419"/>
      <c r="M52" s="1419"/>
      <c r="N52" s="1419"/>
      <c r="O52" s="1420"/>
      <c r="P52" s="1418" t="str">
        <f>IF(B_2024!$E$30=$A$51,B_2024!$G$30,IF(B_2024!$G$30=$A$51,B_2024!$E$30,IF(B_2024!$E$31=$A$51,B_2024!$G$31,IF(B_2024!$G$31=$A$51,B_2024!$E$31,IF(B_2024!$E$32=$A$51,B_2024!$G$32,IF(B_2024!$G$32=$A$51,B_2024!$E$32,IF(B_2024!$E$33=$A$51,B_2024!$G$33,IF(B_2024!$G$33=$A$51,B_2024!$E$33,""))))))))</f>
        <v>Universitätsklinikum RWTH Aachen</v>
      </c>
      <c r="Q52" s="1419"/>
      <c r="R52" s="1419"/>
      <c r="S52" s="1419"/>
      <c r="T52" s="1419"/>
      <c r="U52" s="1420"/>
      <c r="V52" s="1418" t="str">
        <f>IF(B_2024!$E$35=$A$51,B_2024!$G$35,IF(B_2024!$G$35=$A$51,B_2024!$E$35,IF(B_2024!$E$36=$A$51,B_2024!$G$36,IF(B_2024!$G$36=$A$51,B_2024!$E$36,IF(B_2024!$E$37=$A$51,B_2024!$G$37,IF(B_2024!$G$37=$A$51,B_2024!$E$37,IF(B_2024!$E$43=$A$51,B_2024!$G$43,IF(B_2024!$G$43=$A$51,B_2024!$E$43,""))))))))</f>
        <v/>
      </c>
      <c r="W52" s="1419"/>
      <c r="X52" s="1419"/>
      <c r="Y52" s="1419"/>
      <c r="Z52" s="1419"/>
      <c r="AA52" s="1420"/>
      <c r="AB52" s="1418" t="str">
        <f>IF(B_2024!$E$40=$A$51,B_2024!$G$40,IF(B_2024!$G$40=$A$51,B_2024!$E$40,IF(B_2024!$E$41=$A$51,B_2024!$G$41,IF(B_2024!$G$41=$A$51,B_2024!$E$41,IF(B_2024!$E$42=$A$51,B_2024!$G$42,IF(B_2024!$G$42=$A$51,B_2024!$E$42,IF(B_2024!$E$43=$A$51,B_2024!$G$43,IF(B_2024!$G$43=$A$51,B_2024!$E$43,""))))))))</f>
        <v/>
      </c>
      <c r="AC52" s="1419"/>
      <c r="AD52" s="1419"/>
      <c r="AE52" s="1419"/>
      <c r="AF52" s="1419"/>
      <c r="AG52" s="1420"/>
      <c r="AH52" s="1409"/>
      <c r="AI52" s="1410"/>
      <c r="AJ52" s="1410"/>
      <c r="AK52" s="1410"/>
      <c r="AL52" s="1410"/>
      <c r="AM52" s="1410"/>
      <c r="AN52" s="1409"/>
      <c r="AO52" s="1410"/>
      <c r="AP52" s="1410"/>
      <c r="AQ52" s="1410"/>
      <c r="AR52" s="1410"/>
      <c r="AS52" s="1410"/>
      <c r="AT52" s="1409"/>
      <c r="AU52" s="1410"/>
      <c r="AV52" s="1410"/>
      <c r="AW52" s="1410"/>
      <c r="AX52" s="1410"/>
      <c r="AY52" s="1410"/>
      <c r="AZ52" s="403"/>
      <c r="BA52" s="100"/>
      <c r="BB52" s="265"/>
      <c r="BC52" s="265"/>
    </row>
    <row r="53" spans="1:55" ht="18.75" x14ac:dyDescent="0.3">
      <c r="A53" s="404"/>
      <c r="B53" s="271"/>
      <c r="C53" s="271"/>
      <c r="D53" s="740">
        <f>SUM(D55:D70,D72:D100)</f>
        <v>0</v>
      </c>
      <c r="E53" s="741" t="s">
        <v>140</v>
      </c>
      <c r="F53" s="742">
        <f>SUM(F55:F70,F72:F100)</f>
        <v>0</v>
      </c>
      <c r="G53" s="735">
        <f>SUM(G55:G70,G72:G100)</f>
        <v>0</v>
      </c>
      <c r="H53" s="736" t="s">
        <v>140</v>
      </c>
      <c r="I53" s="737">
        <f>SUM(I55:I70,I72:I100)</f>
        <v>0</v>
      </c>
      <c r="J53" s="735">
        <f>SUM(J55:J70,J72:J100)</f>
        <v>0</v>
      </c>
      <c r="K53" s="736" t="s">
        <v>140</v>
      </c>
      <c r="L53" s="737">
        <f>SUM(L55:L70,L72:L100)</f>
        <v>0</v>
      </c>
      <c r="M53" s="740">
        <f>SUM(M55:M70,M72:M100)</f>
        <v>0</v>
      </c>
      <c r="N53" s="741" t="s">
        <v>140</v>
      </c>
      <c r="O53" s="742">
        <f>SUM(O55:O70,O72:O100)</f>
        <v>0</v>
      </c>
      <c r="P53" s="735">
        <f>SUM(P55:P70,P72:P100)</f>
        <v>0</v>
      </c>
      <c r="Q53" s="736" t="s">
        <v>140</v>
      </c>
      <c r="R53" s="737">
        <f>SUM(R55:R70,R72:R100)</f>
        <v>0</v>
      </c>
      <c r="S53" s="740">
        <f>SUM(S55:S70,S72:S100)</f>
        <v>0</v>
      </c>
      <c r="T53" s="741" t="s">
        <v>140</v>
      </c>
      <c r="U53" s="742">
        <f>SUM(U55:U70,U72:U100)</f>
        <v>0</v>
      </c>
      <c r="V53" s="735">
        <f>SUM(V55:V70,V72:V100)</f>
        <v>0</v>
      </c>
      <c r="W53" s="736" t="s">
        <v>140</v>
      </c>
      <c r="X53" s="737">
        <f>SUM(X55:X70,X72:X100)</f>
        <v>0</v>
      </c>
      <c r="Y53" s="740">
        <f>SUM(Y55:Y70,Y72:Y100)</f>
        <v>0</v>
      </c>
      <c r="Z53" s="741" t="s">
        <v>140</v>
      </c>
      <c r="AA53" s="742">
        <f>SUM(AA55:AA70,AA72:AA100)</f>
        <v>0</v>
      </c>
      <c r="AB53" s="735">
        <f>SUM(AB55:AB70,AB72:AB100)</f>
        <v>0</v>
      </c>
      <c r="AC53" s="736" t="s">
        <v>140</v>
      </c>
      <c r="AD53" s="737">
        <f>SUM(AD55:AD70,AD72:AD100)</f>
        <v>0</v>
      </c>
      <c r="AE53" s="740">
        <f>SUM(AE55:AE70,AE72:AE100)</f>
        <v>0</v>
      </c>
      <c r="AF53" s="741" t="s">
        <v>140</v>
      </c>
      <c r="AG53" s="742">
        <f>SUM(AG55:AG70,AG72:AG100)</f>
        <v>0</v>
      </c>
      <c r="AH53" s="331"/>
      <c r="AI53" s="323" t="s">
        <v>140</v>
      </c>
      <c r="AJ53" s="332"/>
      <c r="AK53" s="322"/>
      <c r="AL53" s="323" t="s">
        <v>140</v>
      </c>
      <c r="AM53" s="324"/>
      <c r="AN53" s="331"/>
      <c r="AO53" s="323" t="s">
        <v>140</v>
      </c>
      <c r="AP53" s="332"/>
      <c r="AQ53" s="322"/>
      <c r="AR53" s="323" t="s">
        <v>140</v>
      </c>
      <c r="AS53" s="324"/>
      <c r="AT53" s="325"/>
      <c r="AU53" s="320" t="s">
        <v>140</v>
      </c>
      <c r="AV53" s="326"/>
      <c r="AW53" s="450"/>
      <c r="AX53" s="486" t="s">
        <v>140</v>
      </c>
      <c r="AY53" s="451"/>
      <c r="AZ53" s="403"/>
      <c r="BA53" s="100"/>
      <c r="BB53" s="265"/>
      <c r="BC53" s="265"/>
    </row>
    <row r="54" spans="1:55" ht="15.75" thickBot="1" x14ac:dyDescent="0.3">
      <c r="A54" s="1394" t="s">
        <v>446</v>
      </c>
      <c r="B54" s="1395"/>
      <c r="C54" s="1396"/>
      <c r="D54" s="1400" t="s">
        <v>447</v>
      </c>
      <c r="E54" s="1401"/>
      <c r="F54" s="1401"/>
      <c r="G54" s="1408" t="s">
        <v>448</v>
      </c>
      <c r="H54" s="1399"/>
      <c r="I54" s="1399"/>
      <c r="J54" s="1398" t="s">
        <v>447</v>
      </c>
      <c r="K54" s="1399"/>
      <c r="L54" s="1399"/>
      <c r="M54" s="1472" t="s">
        <v>448</v>
      </c>
      <c r="N54" s="1401"/>
      <c r="O54" s="1401"/>
      <c r="P54" s="1398" t="s">
        <v>447</v>
      </c>
      <c r="Q54" s="1399"/>
      <c r="R54" s="1399"/>
      <c r="S54" s="1472" t="s">
        <v>448</v>
      </c>
      <c r="T54" s="1401"/>
      <c r="U54" s="1401"/>
      <c r="V54" s="1398" t="s">
        <v>447</v>
      </c>
      <c r="W54" s="1399"/>
      <c r="X54" s="1399"/>
      <c r="Y54" s="1472" t="s">
        <v>448</v>
      </c>
      <c r="Z54" s="1401"/>
      <c r="AA54" s="1401"/>
      <c r="AB54" s="1398" t="s">
        <v>447</v>
      </c>
      <c r="AC54" s="1399"/>
      <c r="AD54" s="1399"/>
      <c r="AE54" s="1472" t="s">
        <v>448</v>
      </c>
      <c r="AF54" s="1401"/>
      <c r="AG54" s="1401"/>
      <c r="AH54" s="1386" t="s">
        <v>447</v>
      </c>
      <c r="AI54" s="1387"/>
      <c r="AJ54" s="1387"/>
      <c r="AK54" s="1387" t="s">
        <v>448</v>
      </c>
      <c r="AL54" s="1387"/>
      <c r="AM54" s="1393"/>
      <c r="AN54" s="1386" t="s">
        <v>447</v>
      </c>
      <c r="AO54" s="1387"/>
      <c r="AP54" s="1387"/>
      <c r="AQ54" s="1387" t="s">
        <v>448</v>
      </c>
      <c r="AR54" s="1387"/>
      <c r="AS54" s="1393"/>
      <c r="AT54" s="1373" t="s">
        <v>447</v>
      </c>
      <c r="AU54" s="1369"/>
      <c r="AV54" s="1369"/>
      <c r="AW54" s="1368" t="s">
        <v>448</v>
      </c>
      <c r="AX54" s="1368"/>
      <c r="AY54" s="1430"/>
      <c r="AZ54" s="279" t="s">
        <v>449</v>
      </c>
      <c r="BA54" s="280" t="s">
        <v>450</v>
      </c>
      <c r="BB54" s="281"/>
      <c r="BC54" s="281"/>
    </row>
    <row r="55" spans="1:55" ht="14.25" x14ac:dyDescent="0.2">
      <c r="A55" s="713" t="s">
        <v>16</v>
      </c>
      <c r="B55" s="804"/>
      <c r="C55" s="715" t="s">
        <v>389</v>
      </c>
      <c r="D55" s="405"/>
      <c r="E55" s="406" t="s">
        <v>140</v>
      </c>
      <c r="F55" s="407"/>
      <c r="G55" s="408"/>
      <c r="H55" s="406" t="s">
        <v>140</v>
      </c>
      <c r="I55" s="409"/>
      <c r="J55" s="289"/>
      <c r="K55" s="301" t="s">
        <v>140</v>
      </c>
      <c r="L55" s="291"/>
      <c r="M55" s="292"/>
      <c r="N55" s="290" t="s">
        <v>140</v>
      </c>
      <c r="O55" s="293"/>
      <c r="P55" s="289"/>
      <c r="Q55" s="301" t="s">
        <v>140</v>
      </c>
      <c r="R55" s="291"/>
      <c r="S55" s="292"/>
      <c r="T55" s="290" t="s">
        <v>140</v>
      </c>
      <c r="U55" s="293"/>
      <c r="V55" s="289"/>
      <c r="W55" s="301" t="s">
        <v>140</v>
      </c>
      <c r="X55" s="291"/>
      <c r="Y55" s="292"/>
      <c r="Z55" s="290" t="s">
        <v>140</v>
      </c>
      <c r="AA55" s="293"/>
      <c r="AB55" s="405"/>
      <c r="AC55" s="406" t="s">
        <v>140</v>
      </c>
      <c r="AD55" s="407"/>
      <c r="AE55" s="292"/>
      <c r="AF55" s="290" t="s">
        <v>140</v>
      </c>
      <c r="AG55" s="293"/>
      <c r="AH55" s="289"/>
      <c r="AI55" s="301" t="s">
        <v>140</v>
      </c>
      <c r="AJ55" s="291"/>
      <c r="AK55" s="292"/>
      <c r="AL55" s="290" t="s">
        <v>140</v>
      </c>
      <c r="AM55" s="293"/>
      <c r="AN55" s="289"/>
      <c r="AO55" s="301" t="s">
        <v>140</v>
      </c>
      <c r="AP55" s="291"/>
      <c r="AQ55" s="292"/>
      <c r="AR55" s="290" t="s">
        <v>140</v>
      </c>
      <c r="AS55" s="293"/>
      <c r="AT55" s="405"/>
      <c r="AU55" s="406" t="s">
        <v>140</v>
      </c>
      <c r="AV55" s="407"/>
      <c r="AW55" s="408"/>
      <c r="AX55" s="406" t="s">
        <v>140</v>
      </c>
      <c r="AY55" s="409"/>
      <c r="AZ55" s="287" t="str">
        <f t="shared" ref="AZ55:AZ60" si="23">IF(BB55&gt;0,BB55,IF(BC55&gt;0,BB55,""))</f>
        <v/>
      </c>
      <c r="BA55" s="288" t="str">
        <f t="shared" ref="BA55:BA60" si="24">IF(BB55&gt;0,BC55,IF(BC55&gt;0,BC55,""))</f>
        <v/>
      </c>
      <c r="BB55" s="265">
        <f t="shared" ref="BB55:BB60" si="25">SUM(D55,G55,J55,M55,P55,S55,V55,Y55,AB55,AE55,AH55,AK55,AN55,AQ55,AT55,AW55)</f>
        <v>0</v>
      </c>
      <c r="BC55" s="266">
        <f t="shared" ref="BC55:BC60" si="26">SUM(F55,I55,L55,O55,R55,U55,X55,AA55,AD55,AG55,AJ55,AM55,AP55,AS55,AV55,AY55)</f>
        <v>0</v>
      </c>
    </row>
    <row r="56" spans="1:55" ht="14.25" x14ac:dyDescent="0.2">
      <c r="A56" s="724" t="s">
        <v>421</v>
      </c>
      <c r="B56" s="459"/>
      <c r="C56" s="711" t="s">
        <v>422</v>
      </c>
      <c r="D56" s="303"/>
      <c r="E56" s="301" t="s">
        <v>140</v>
      </c>
      <c r="F56" s="304"/>
      <c r="G56" s="300"/>
      <c r="H56" s="301" t="s">
        <v>140</v>
      </c>
      <c r="I56" s="302"/>
      <c r="J56" s="289"/>
      <c r="K56" s="301" t="s">
        <v>140</v>
      </c>
      <c r="L56" s="291"/>
      <c r="M56" s="292"/>
      <c r="N56" s="290" t="s">
        <v>140</v>
      </c>
      <c r="O56" s="293"/>
      <c r="P56" s="289"/>
      <c r="Q56" s="301" t="s">
        <v>140</v>
      </c>
      <c r="R56" s="291"/>
      <c r="S56" s="292"/>
      <c r="T56" s="290" t="s">
        <v>140</v>
      </c>
      <c r="U56" s="293"/>
      <c r="V56" s="289"/>
      <c r="W56" s="301" t="s">
        <v>140</v>
      </c>
      <c r="X56" s="291"/>
      <c r="Y56" s="292"/>
      <c r="Z56" s="290" t="s">
        <v>140</v>
      </c>
      <c r="AA56" s="293"/>
      <c r="AB56" s="303"/>
      <c r="AC56" s="301" t="s">
        <v>140</v>
      </c>
      <c r="AD56" s="304"/>
      <c r="AE56" s="292"/>
      <c r="AF56" s="290" t="s">
        <v>140</v>
      </c>
      <c r="AG56" s="293"/>
      <c r="AH56" s="289"/>
      <c r="AI56" s="301" t="s">
        <v>140</v>
      </c>
      <c r="AJ56" s="291"/>
      <c r="AK56" s="292"/>
      <c r="AL56" s="290" t="s">
        <v>140</v>
      </c>
      <c r="AM56" s="293"/>
      <c r="AN56" s="289"/>
      <c r="AO56" s="301" t="s">
        <v>140</v>
      </c>
      <c r="AP56" s="291"/>
      <c r="AQ56" s="292"/>
      <c r="AR56" s="290" t="s">
        <v>140</v>
      </c>
      <c r="AS56" s="293"/>
      <c r="AT56" s="303"/>
      <c r="AU56" s="301" t="s">
        <v>140</v>
      </c>
      <c r="AV56" s="304"/>
      <c r="AW56" s="300"/>
      <c r="AX56" s="301" t="s">
        <v>140</v>
      </c>
      <c r="AY56" s="302"/>
      <c r="AZ56" s="287" t="str">
        <f t="shared" si="23"/>
        <v/>
      </c>
      <c r="BA56" s="288" t="str">
        <f t="shared" si="24"/>
        <v/>
      </c>
      <c r="BB56" s="265">
        <f t="shared" si="25"/>
        <v>0</v>
      </c>
      <c r="BC56" s="266">
        <f t="shared" si="26"/>
        <v>0</v>
      </c>
    </row>
    <row r="57" spans="1:55" ht="14.25" x14ac:dyDescent="0.2">
      <c r="A57" s="724" t="s">
        <v>425</v>
      </c>
      <c r="B57" s="459"/>
      <c r="C57" s="711" t="s">
        <v>426</v>
      </c>
      <c r="D57" s="303"/>
      <c r="E57" s="301" t="s">
        <v>140</v>
      </c>
      <c r="F57" s="304"/>
      <c r="G57" s="300"/>
      <c r="H57" s="301" t="s">
        <v>140</v>
      </c>
      <c r="I57" s="302"/>
      <c r="J57" s="289"/>
      <c r="K57" s="301" t="s">
        <v>140</v>
      </c>
      <c r="L57" s="291"/>
      <c r="M57" s="292"/>
      <c r="N57" s="290" t="s">
        <v>140</v>
      </c>
      <c r="O57" s="293"/>
      <c r="P57" s="289"/>
      <c r="Q57" s="301" t="s">
        <v>140</v>
      </c>
      <c r="R57" s="291"/>
      <c r="S57" s="292"/>
      <c r="T57" s="290" t="s">
        <v>140</v>
      </c>
      <c r="U57" s="293"/>
      <c r="V57" s="289"/>
      <c r="W57" s="301" t="s">
        <v>140</v>
      </c>
      <c r="X57" s="291"/>
      <c r="Y57" s="292"/>
      <c r="Z57" s="290" t="s">
        <v>140</v>
      </c>
      <c r="AA57" s="293"/>
      <c r="AB57" s="303"/>
      <c r="AC57" s="301" t="s">
        <v>140</v>
      </c>
      <c r="AD57" s="304"/>
      <c r="AE57" s="292"/>
      <c r="AF57" s="290" t="s">
        <v>140</v>
      </c>
      <c r="AG57" s="293"/>
      <c r="AH57" s="289"/>
      <c r="AI57" s="301" t="s">
        <v>140</v>
      </c>
      <c r="AJ57" s="291"/>
      <c r="AK57" s="292"/>
      <c r="AL57" s="290" t="s">
        <v>140</v>
      </c>
      <c r="AM57" s="293"/>
      <c r="AN57" s="289"/>
      <c r="AO57" s="301" t="s">
        <v>140</v>
      </c>
      <c r="AP57" s="291"/>
      <c r="AQ57" s="292"/>
      <c r="AR57" s="290" t="s">
        <v>140</v>
      </c>
      <c r="AS57" s="293"/>
      <c r="AT57" s="303"/>
      <c r="AU57" s="301" t="s">
        <v>140</v>
      </c>
      <c r="AV57" s="304"/>
      <c r="AW57" s="300"/>
      <c r="AX57" s="301" t="s">
        <v>140</v>
      </c>
      <c r="AY57" s="302"/>
      <c r="AZ57" s="287" t="str">
        <f t="shared" si="23"/>
        <v/>
      </c>
      <c r="BA57" s="288" t="str">
        <f t="shared" si="24"/>
        <v/>
      </c>
      <c r="BB57" s="265">
        <f t="shared" si="25"/>
        <v>0</v>
      </c>
      <c r="BC57" s="266">
        <f t="shared" si="26"/>
        <v>0</v>
      </c>
    </row>
    <row r="58" spans="1:55" ht="14.25" x14ac:dyDescent="0.2">
      <c r="A58" s="724" t="s">
        <v>20</v>
      </c>
      <c r="B58" s="459"/>
      <c r="C58" s="711" t="s">
        <v>424</v>
      </c>
      <c r="D58" s="289"/>
      <c r="E58" s="301" t="s">
        <v>140</v>
      </c>
      <c r="F58" s="291"/>
      <c r="G58" s="292"/>
      <c r="H58" s="290" t="s">
        <v>140</v>
      </c>
      <c r="I58" s="293"/>
      <c r="J58" s="289"/>
      <c r="K58" s="301" t="s">
        <v>140</v>
      </c>
      <c r="L58" s="291"/>
      <c r="M58" s="292"/>
      <c r="N58" s="290" t="s">
        <v>140</v>
      </c>
      <c r="O58" s="293"/>
      <c r="P58" s="289"/>
      <c r="Q58" s="301" t="s">
        <v>140</v>
      </c>
      <c r="R58" s="291"/>
      <c r="S58" s="292"/>
      <c r="T58" s="290" t="s">
        <v>140</v>
      </c>
      <c r="U58" s="293"/>
      <c r="V58" s="289"/>
      <c r="W58" s="301" t="s">
        <v>140</v>
      </c>
      <c r="X58" s="291"/>
      <c r="Y58" s="292"/>
      <c r="Z58" s="290" t="s">
        <v>140</v>
      </c>
      <c r="AA58" s="293"/>
      <c r="AB58" s="289"/>
      <c r="AC58" s="301" t="s">
        <v>140</v>
      </c>
      <c r="AD58" s="291"/>
      <c r="AE58" s="292"/>
      <c r="AF58" s="290" t="s">
        <v>140</v>
      </c>
      <c r="AG58" s="293"/>
      <c r="AH58" s="289"/>
      <c r="AI58" s="301" t="s">
        <v>140</v>
      </c>
      <c r="AJ58" s="291"/>
      <c r="AK58" s="292"/>
      <c r="AL58" s="290" t="s">
        <v>140</v>
      </c>
      <c r="AM58" s="293"/>
      <c r="AN58" s="289"/>
      <c r="AO58" s="301" t="s">
        <v>140</v>
      </c>
      <c r="AP58" s="291"/>
      <c r="AQ58" s="292"/>
      <c r="AR58" s="290" t="s">
        <v>140</v>
      </c>
      <c r="AS58" s="293"/>
      <c r="AT58" s="303"/>
      <c r="AU58" s="301" t="s">
        <v>140</v>
      </c>
      <c r="AV58" s="304"/>
      <c r="AW58" s="300"/>
      <c r="AX58" s="301" t="s">
        <v>140</v>
      </c>
      <c r="AY58" s="302"/>
      <c r="AZ58" s="287" t="str">
        <f t="shared" si="23"/>
        <v/>
      </c>
      <c r="BA58" s="288" t="str">
        <f t="shared" si="24"/>
        <v/>
      </c>
      <c r="BB58" s="265">
        <f t="shared" si="25"/>
        <v>0</v>
      </c>
      <c r="BC58" s="266">
        <f t="shared" si="26"/>
        <v>0</v>
      </c>
    </row>
    <row r="59" spans="1:55" ht="14.25" x14ac:dyDescent="0.2">
      <c r="A59" s="724" t="s">
        <v>390</v>
      </c>
      <c r="B59" s="558"/>
      <c r="C59" s="711" t="s">
        <v>391</v>
      </c>
      <c r="D59" s="289"/>
      <c r="E59" s="301" t="s">
        <v>140</v>
      </c>
      <c r="F59" s="291"/>
      <c r="G59" s="292"/>
      <c r="H59" s="290" t="s">
        <v>140</v>
      </c>
      <c r="I59" s="293"/>
      <c r="J59" s="289"/>
      <c r="K59" s="301" t="s">
        <v>140</v>
      </c>
      <c r="L59" s="291"/>
      <c r="M59" s="292"/>
      <c r="N59" s="290" t="s">
        <v>140</v>
      </c>
      <c r="O59" s="293"/>
      <c r="P59" s="289"/>
      <c r="Q59" s="301" t="s">
        <v>140</v>
      </c>
      <c r="R59" s="291"/>
      <c r="S59" s="292"/>
      <c r="T59" s="290" t="s">
        <v>140</v>
      </c>
      <c r="U59" s="293"/>
      <c r="V59" s="289"/>
      <c r="W59" s="301" t="s">
        <v>140</v>
      </c>
      <c r="X59" s="291"/>
      <c r="Y59" s="292"/>
      <c r="Z59" s="290" t="s">
        <v>140</v>
      </c>
      <c r="AA59" s="293"/>
      <c r="AB59" s="289"/>
      <c r="AC59" s="301" t="s">
        <v>140</v>
      </c>
      <c r="AD59" s="291"/>
      <c r="AE59" s="292"/>
      <c r="AF59" s="290" t="s">
        <v>140</v>
      </c>
      <c r="AG59" s="293"/>
      <c r="AH59" s="289"/>
      <c r="AI59" s="301" t="s">
        <v>140</v>
      </c>
      <c r="AJ59" s="291"/>
      <c r="AK59" s="292"/>
      <c r="AL59" s="290" t="s">
        <v>140</v>
      </c>
      <c r="AM59" s="293"/>
      <c r="AN59" s="289"/>
      <c r="AO59" s="301" t="s">
        <v>140</v>
      </c>
      <c r="AP59" s="291"/>
      <c r="AQ59" s="292"/>
      <c r="AR59" s="290" t="s">
        <v>140</v>
      </c>
      <c r="AS59" s="293"/>
      <c r="AT59" s="303"/>
      <c r="AU59" s="301" t="s">
        <v>140</v>
      </c>
      <c r="AV59" s="304"/>
      <c r="AW59" s="300"/>
      <c r="AX59" s="301" t="s">
        <v>140</v>
      </c>
      <c r="AY59" s="302"/>
      <c r="AZ59" s="287" t="str">
        <f t="shared" si="23"/>
        <v/>
      </c>
      <c r="BA59" s="288" t="str">
        <f t="shared" si="24"/>
        <v/>
      </c>
      <c r="BB59" s="265">
        <f t="shared" si="25"/>
        <v>0</v>
      </c>
      <c r="BC59" s="266">
        <f t="shared" si="26"/>
        <v>0</v>
      </c>
    </row>
    <row r="60" spans="1:55" ht="14.25" x14ac:dyDescent="0.2">
      <c r="A60" s="724" t="s">
        <v>23</v>
      </c>
      <c r="B60" s="459"/>
      <c r="C60" s="711" t="s">
        <v>423</v>
      </c>
      <c r="D60" s="289"/>
      <c r="E60" s="301" t="s">
        <v>140</v>
      </c>
      <c r="F60" s="291"/>
      <c r="G60" s="292"/>
      <c r="H60" s="290" t="s">
        <v>140</v>
      </c>
      <c r="I60" s="293"/>
      <c r="J60" s="289"/>
      <c r="K60" s="301" t="s">
        <v>140</v>
      </c>
      <c r="L60" s="291"/>
      <c r="M60" s="292"/>
      <c r="N60" s="290" t="s">
        <v>140</v>
      </c>
      <c r="O60" s="293"/>
      <c r="P60" s="289"/>
      <c r="Q60" s="301" t="s">
        <v>140</v>
      </c>
      <c r="R60" s="291"/>
      <c r="S60" s="292"/>
      <c r="T60" s="290" t="s">
        <v>140</v>
      </c>
      <c r="U60" s="293"/>
      <c r="V60" s="289"/>
      <c r="W60" s="301" t="s">
        <v>140</v>
      </c>
      <c r="X60" s="291"/>
      <c r="Y60" s="292"/>
      <c r="Z60" s="290" t="s">
        <v>140</v>
      </c>
      <c r="AA60" s="293"/>
      <c r="AB60" s="289"/>
      <c r="AC60" s="301" t="s">
        <v>140</v>
      </c>
      <c r="AD60" s="291"/>
      <c r="AE60" s="292"/>
      <c r="AF60" s="290" t="s">
        <v>140</v>
      </c>
      <c r="AG60" s="293"/>
      <c r="AH60" s="289"/>
      <c r="AI60" s="301" t="s">
        <v>140</v>
      </c>
      <c r="AJ60" s="291"/>
      <c r="AK60" s="292"/>
      <c r="AL60" s="290" t="s">
        <v>140</v>
      </c>
      <c r="AM60" s="293"/>
      <c r="AN60" s="289"/>
      <c r="AO60" s="301" t="s">
        <v>140</v>
      </c>
      <c r="AP60" s="291"/>
      <c r="AQ60" s="292"/>
      <c r="AR60" s="290" t="s">
        <v>140</v>
      </c>
      <c r="AS60" s="293"/>
      <c r="AT60" s="303"/>
      <c r="AU60" s="301" t="s">
        <v>140</v>
      </c>
      <c r="AV60" s="304"/>
      <c r="AW60" s="300"/>
      <c r="AX60" s="301" t="s">
        <v>140</v>
      </c>
      <c r="AY60" s="302"/>
      <c r="AZ60" s="287" t="str">
        <f t="shared" si="23"/>
        <v/>
      </c>
      <c r="BA60" s="288" t="str">
        <f t="shared" si="24"/>
        <v/>
      </c>
      <c r="BB60" s="265">
        <f t="shared" si="25"/>
        <v>0</v>
      </c>
      <c r="BC60" s="266">
        <f t="shared" si="26"/>
        <v>0</v>
      </c>
    </row>
    <row r="61" spans="1:55" ht="14.25" x14ac:dyDescent="0.2">
      <c r="A61" s="724" t="s">
        <v>31</v>
      </c>
      <c r="B61" s="459"/>
      <c r="C61" s="711" t="s">
        <v>552</v>
      </c>
      <c r="D61" s="289"/>
      <c r="E61" s="301" t="s">
        <v>140</v>
      </c>
      <c r="F61" s="291"/>
      <c r="G61" s="292"/>
      <c r="H61" s="290" t="s">
        <v>140</v>
      </c>
      <c r="I61" s="293"/>
      <c r="J61" s="289"/>
      <c r="K61" s="301" t="s">
        <v>140</v>
      </c>
      <c r="L61" s="291"/>
      <c r="M61" s="292"/>
      <c r="N61" s="290" t="s">
        <v>140</v>
      </c>
      <c r="O61" s="293"/>
      <c r="P61" s="289"/>
      <c r="Q61" s="301" t="s">
        <v>140</v>
      </c>
      <c r="R61" s="291"/>
      <c r="S61" s="292"/>
      <c r="T61" s="290" t="s">
        <v>140</v>
      </c>
      <c r="U61" s="293"/>
      <c r="V61" s="289"/>
      <c r="W61" s="301" t="s">
        <v>140</v>
      </c>
      <c r="X61" s="291"/>
      <c r="Y61" s="292"/>
      <c r="Z61" s="290" t="s">
        <v>140</v>
      </c>
      <c r="AA61" s="293"/>
      <c r="AB61" s="289"/>
      <c r="AC61" s="301" t="s">
        <v>140</v>
      </c>
      <c r="AD61" s="291"/>
      <c r="AE61" s="292"/>
      <c r="AF61" s="290" t="s">
        <v>140</v>
      </c>
      <c r="AG61" s="293"/>
      <c r="AH61" s="289"/>
      <c r="AI61" s="301" t="s">
        <v>140</v>
      </c>
      <c r="AJ61" s="291"/>
      <c r="AK61" s="292"/>
      <c r="AL61" s="290" t="s">
        <v>140</v>
      </c>
      <c r="AM61" s="293"/>
      <c r="AN61" s="289"/>
      <c r="AO61" s="301" t="s">
        <v>140</v>
      </c>
      <c r="AP61" s="291"/>
      <c r="AQ61" s="292"/>
      <c r="AR61" s="290" t="s">
        <v>140</v>
      </c>
      <c r="AS61" s="293"/>
      <c r="AT61" s="303"/>
      <c r="AU61" s="301" t="s">
        <v>140</v>
      </c>
      <c r="AV61" s="304"/>
      <c r="AW61" s="300"/>
      <c r="AX61" s="301" t="s">
        <v>140</v>
      </c>
      <c r="AY61" s="302"/>
      <c r="AZ61" s="287" t="str">
        <f t="shared" ref="AZ61" si="27">IF(BB61&gt;0,BB61,IF(BC61&gt;0,BB61,""))</f>
        <v/>
      </c>
      <c r="BA61" s="288" t="str">
        <f t="shared" ref="BA61" si="28">IF(BB61&gt;0,BC61,IF(BC61&gt;0,BC61,""))</f>
        <v/>
      </c>
      <c r="BB61" s="265">
        <f t="shared" ref="BB61:BB62" si="29">SUM(D61,G61,J61,M61,P61,S61,V61,Y61,AB61,AE61,AH61,AK61,AN61,AQ61,AT61,AW61)</f>
        <v>0</v>
      </c>
      <c r="BC61" s="266">
        <f t="shared" ref="BC61:BC62" si="30">SUM(F61,I61,L61,O61,R61,U61,X61,AA61,AD61,AG61,AJ61,AM61,AP61,AS61,AV61,AY61)</f>
        <v>0</v>
      </c>
    </row>
    <row r="62" spans="1:55" ht="14.25" x14ac:dyDescent="0.2">
      <c r="A62" s="724" t="s">
        <v>427</v>
      </c>
      <c r="B62" s="459"/>
      <c r="C62" s="711" t="s">
        <v>428</v>
      </c>
      <c r="D62" s="289"/>
      <c r="E62" s="301" t="s">
        <v>140</v>
      </c>
      <c r="F62" s="291"/>
      <c r="G62" s="292"/>
      <c r="H62" s="290" t="s">
        <v>140</v>
      </c>
      <c r="I62" s="293"/>
      <c r="J62" s="289"/>
      <c r="K62" s="301" t="s">
        <v>140</v>
      </c>
      <c r="L62" s="291"/>
      <c r="M62" s="292"/>
      <c r="N62" s="290" t="s">
        <v>140</v>
      </c>
      <c r="O62" s="293"/>
      <c r="P62" s="289"/>
      <c r="Q62" s="301" t="s">
        <v>140</v>
      </c>
      <c r="R62" s="291"/>
      <c r="S62" s="292"/>
      <c r="T62" s="290" t="s">
        <v>140</v>
      </c>
      <c r="U62" s="293"/>
      <c r="V62" s="289"/>
      <c r="W62" s="301" t="s">
        <v>140</v>
      </c>
      <c r="X62" s="291"/>
      <c r="Y62" s="292"/>
      <c r="Z62" s="290" t="s">
        <v>140</v>
      </c>
      <c r="AA62" s="293"/>
      <c r="AB62" s="289"/>
      <c r="AC62" s="301" t="s">
        <v>140</v>
      </c>
      <c r="AD62" s="291"/>
      <c r="AE62" s="292"/>
      <c r="AF62" s="290" t="s">
        <v>140</v>
      </c>
      <c r="AG62" s="293"/>
      <c r="AH62" s="289"/>
      <c r="AI62" s="301" t="s">
        <v>140</v>
      </c>
      <c r="AJ62" s="291"/>
      <c r="AK62" s="292"/>
      <c r="AL62" s="290" t="s">
        <v>140</v>
      </c>
      <c r="AM62" s="293"/>
      <c r="AN62" s="289"/>
      <c r="AO62" s="301" t="s">
        <v>140</v>
      </c>
      <c r="AP62" s="291"/>
      <c r="AQ62" s="292"/>
      <c r="AR62" s="290" t="s">
        <v>140</v>
      </c>
      <c r="AS62" s="293"/>
      <c r="AT62" s="303"/>
      <c r="AU62" s="301" t="s">
        <v>140</v>
      </c>
      <c r="AV62" s="304"/>
      <c r="AW62" s="300"/>
      <c r="AX62" s="301" t="s">
        <v>140</v>
      </c>
      <c r="AY62" s="302"/>
      <c r="AZ62" s="287" t="str">
        <f t="shared" ref="AZ62" si="31">IF(BB62&gt;0,BB62,IF(BC62&gt;0,BB62,""))</f>
        <v/>
      </c>
      <c r="BA62" s="288" t="str">
        <f t="shared" ref="BA62" si="32">IF(BB62&gt;0,BC62,IF(BC62&gt;0,BC62,""))</f>
        <v/>
      </c>
      <c r="BB62" s="265">
        <f t="shared" si="29"/>
        <v>0</v>
      </c>
      <c r="BC62" s="266">
        <f t="shared" si="30"/>
        <v>0</v>
      </c>
    </row>
    <row r="63" spans="1:55" x14ac:dyDescent="0.2">
      <c r="A63" s="403"/>
      <c r="B63" s="448"/>
      <c r="C63" s="100"/>
      <c r="D63" s="289"/>
      <c r="E63" s="301" t="s">
        <v>140</v>
      </c>
      <c r="F63" s="291"/>
      <c r="G63" s="292"/>
      <c r="H63" s="290" t="s">
        <v>140</v>
      </c>
      <c r="I63" s="293"/>
      <c r="J63" s="289"/>
      <c r="K63" s="301" t="s">
        <v>140</v>
      </c>
      <c r="L63" s="291"/>
      <c r="M63" s="292"/>
      <c r="N63" s="290" t="s">
        <v>140</v>
      </c>
      <c r="O63" s="293"/>
      <c r="P63" s="289"/>
      <c r="Q63" s="301" t="s">
        <v>140</v>
      </c>
      <c r="R63" s="291"/>
      <c r="S63" s="292"/>
      <c r="T63" s="290" t="s">
        <v>140</v>
      </c>
      <c r="U63" s="293"/>
      <c r="V63" s="289"/>
      <c r="W63" s="301" t="s">
        <v>140</v>
      </c>
      <c r="X63" s="291"/>
      <c r="Y63" s="292"/>
      <c r="Z63" s="290" t="s">
        <v>140</v>
      </c>
      <c r="AA63" s="293"/>
      <c r="AB63" s="289"/>
      <c r="AC63" s="301" t="s">
        <v>140</v>
      </c>
      <c r="AD63" s="291"/>
      <c r="AE63" s="292"/>
      <c r="AF63" s="290" t="s">
        <v>140</v>
      </c>
      <c r="AG63" s="293"/>
      <c r="AH63" s="289"/>
      <c r="AI63" s="301" t="s">
        <v>140</v>
      </c>
      <c r="AJ63" s="291"/>
      <c r="AK63" s="292"/>
      <c r="AL63" s="290" t="s">
        <v>140</v>
      </c>
      <c r="AM63" s="293"/>
      <c r="AN63" s="289"/>
      <c r="AO63" s="301" t="s">
        <v>140</v>
      </c>
      <c r="AP63" s="291"/>
      <c r="AQ63" s="292"/>
      <c r="AR63" s="290" t="s">
        <v>140</v>
      </c>
      <c r="AS63" s="293"/>
      <c r="AT63" s="303"/>
      <c r="AU63" s="301" t="s">
        <v>140</v>
      </c>
      <c r="AV63" s="304"/>
      <c r="AW63" s="300"/>
      <c r="AX63" s="301" t="s">
        <v>140</v>
      </c>
      <c r="AY63" s="302"/>
      <c r="AZ63" s="287" t="str">
        <f t="shared" ref="AZ63:AZ70" si="33">IF(BB63&gt;0,BB63,IF(BC63&gt;0,BB63,""))</f>
        <v/>
      </c>
      <c r="BA63" s="288" t="str">
        <f t="shared" ref="BA63:BA70" si="34">IF(BB63&gt;0,BC63,IF(BC63&gt;0,BC63,""))</f>
        <v/>
      </c>
      <c r="BB63" s="265">
        <f t="shared" ref="BB63:BB100" si="35">SUM(D63,G63,J63,M63,P63,S63,V63,Y63,AB63,AE63,AH63,AK63,AN63,AQ63,AT63,AW63)</f>
        <v>0</v>
      </c>
      <c r="BC63" s="266">
        <f t="shared" ref="BC63:BC100" si="36">SUM(F63,I63,L63,O63,R63,U63,X63,AA63,AD63,AG63,AJ63,AM63,AP63,AS63,AV63,AY63)</f>
        <v>0</v>
      </c>
    </row>
    <row r="64" spans="1:55" x14ac:dyDescent="0.2">
      <c r="A64" s="403"/>
      <c r="B64" s="448"/>
      <c r="C64" s="100"/>
      <c r="D64" s="289"/>
      <c r="E64" s="301" t="s">
        <v>140</v>
      </c>
      <c r="F64" s="291"/>
      <c r="G64" s="292"/>
      <c r="H64" s="290" t="s">
        <v>140</v>
      </c>
      <c r="I64" s="293"/>
      <c r="J64" s="289"/>
      <c r="K64" s="301" t="s">
        <v>140</v>
      </c>
      <c r="L64" s="291"/>
      <c r="M64" s="292"/>
      <c r="N64" s="290" t="s">
        <v>140</v>
      </c>
      <c r="O64" s="293"/>
      <c r="P64" s="289"/>
      <c r="Q64" s="301" t="s">
        <v>140</v>
      </c>
      <c r="R64" s="291"/>
      <c r="S64" s="292"/>
      <c r="T64" s="290" t="s">
        <v>140</v>
      </c>
      <c r="U64" s="293"/>
      <c r="V64" s="289"/>
      <c r="W64" s="301" t="s">
        <v>140</v>
      </c>
      <c r="X64" s="291"/>
      <c r="Y64" s="292"/>
      <c r="Z64" s="290" t="s">
        <v>140</v>
      </c>
      <c r="AA64" s="293"/>
      <c r="AB64" s="289"/>
      <c r="AC64" s="301" t="s">
        <v>140</v>
      </c>
      <c r="AD64" s="291"/>
      <c r="AE64" s="292"/>
      <c r="AF64" s="290" t="s">
        <v>140</v>
      </c>
      <c r="AG64" s="293"/>
      <c r="AH64" s="289"/>
      <c r="AI64" s="301" t="s">
        <v>140</v>
      </c>
      <c r="AJ64" s="291"/>
      <c r="AK64" s="292"/>
      <c r="AL64" s="290" t="s">
        <v>140</v>
      </c>
      <c r="AM64" s="293"/>
      <c r="AN64" s="289"/>
      <c r="AO64" s="301" t="s">
        <v>140</v>
      </c>
      <c r="AP64" s="291"/>
      <c r="AQ64" s="292"/>
      <c r="AR64" s="290" t="s">
        <v>140</v>
      </c>
      <c r="AS64" s="293"/>
      <c r="AT64" s="303"/>
      <c r="AU64" s="301" t="s">
        <v>140</v>
      </c>
      <c r="AV64" s="304"/>
      <c r="AW64" s="300"/>
      <c r="AX64" s="301" t="s">
        <v>140</v>
      </c>
      <c r="AY64" s="302"/>
      <c r="AZ64" s="287" t="str">
        <f t="shared" si="33"/>
        <v/>
      </c>
      <c r="BA64" s="288" t="str">
        <f t="shared" si="34"/>
        <v/>
      </c>
      <c r="BB64" s="265">
        <f t="shared" si="35"/>
        <v>0</v>
      </c>
      <c r="BC64" s="266">
        <f t="shared" si="36"/>
        <v>0</v>
      </c>
    </row>
    <row r="65" spans="1:55" x14ac:dyDescent="0.2">
      <c r="A65" s="403"/>
      <c r="B65" s="448"/>
      <c r="C65" s="100"/>
      <c r="D65" s="289"/>
      <c r="E65" s="301" t="s">
        <v>140</v>
      </c>
      <c r="F65" s="291"/>
      <c r="G65" s="292"/>
      <c r="H65" s="290" t="s">
        <v>140</v>
      </c>
      <c r="I65" s="293"/>
      <c r="J65" s="289"/>
      <c r="K65" s="301" t="s">
        <v>140</v>
      </c>
      <c r="L65" s="291"/>
      <c r="M65" s="292"/>
      <c r="N65" s="290" t="s">
        <v>140</v>
      </c>
      <c r="O65" s="293"/>
      <c r="P65" s="289"/>
      <c r="Q65" s="301" t="s">
        <v>140</v>
      </c>
      <c r="R65" s="291"/>
      <c r="S65" s="292"/>
      <c r="T65" s="290" t="s">
        <v>140</v>
      </c>
      <c r="U65" s="293"/>
      <c r="V65" s="289"/>
      <c r="W65" s="301" t="s">
        <v>140</v>
      </c>
      <c r="X65" s="291"/>
      <c r="Y65" s="292"/>
      <c r="Z65" s="290" t="s">
        <v>140</v>
      </c>
      <c r="AA65" s="293"/>
      <c r="AB65" s="289"/>
      <c r="AC65" s="301" t="s">
        <v>140</v>
      </c>
      <c r="AD65" s="291"/>
      <c r="AE65" s="292"/>
      <c r="AF65" s="290" t="s">
        <v>140</v>
      </c>
      <c r="AG65" s="293"/>
      <c r="AH65" s="289"/>
      <c r="AI65" s="301" t="s">
        <v>140</v>
      </c>
      <c r="AJ65" s="291"/>
      <c r="AK65" s="292"/>
      <c r="AL65" s="290" t="s">
        <v>140</v>
      </c>
      <c r="AM65" s="293"/>
      <c r="AN65" s="289"/>
      <c r="AO65" s="301" t="s">
        <v>140</v>
      </c>
      <c r="AP65" s="291"/>
      <c r="AQ65" s="292"/>
      <c r="AR65" s="290" t="s">
        <v>140</v>
      </c>
      <c r="AS65" s="293"/>
      <c r="AT65" s="303"/>
      <c r="AU65" s="301" t="s">
        <v>140</v>
      </c>
      <c r="AV65" s="304"/>
      <c r="AW65" s="300"/>
      <c r="AX65" s="301" t="s">
        <v>140</v>
      </c>
      <c r="AY65" s="302"/>
      <c r="AZ65" s="287" t="str">
        <f t="shared" si="33"/>
        <v/>
      </c>
      <c r="BA65" s="288" t="str">
        <f t="shared" si="34"/>
        <v/>
      </c>
      <c r="BB65" s="265">
        <f t="shared" si="35"/>
        <v>0</v>
      </c>
      <c r="BC65" s="266">
        <f t="shared" si="36"/>
        <v>0</v>
      </c>
    </row>
    <row r="66" spans="1:55" x14ac:dyDescent="0.2">
      <c r="A66" s="403"/>
      <c r="B66" s="448"/>
      <c r="C66" s="100"/>
      <c r="D66" s="289"/>
      <c r="E66" s="301" t="s">
        <v>140</v>
      </c>
      <c r="F66" s="291"/>
      <c r="G66" s="292"/>
      <c r="H66" s="290" t="s">
        <v>140</v>
      </c>
      <c r="I66" s="293"/>
      <c r="J66" s="289"/>
      <c r="K66" s="301" t="s">
        <v>140</v>
      </c>
      <c r="L66" s="291"/>
      <c r="M66" s="292"/>
      <c r="N66" s="290" t="s">
        <v>140</v>
      </c>
      <c r="O66" s="293"/>
      <c r="P66" s="289"/>
      <c r="Q66" s="301" t="s">
        <v>140</v>
      </c>
      <c r="R66" s="291"/>
      <c r="S66" s="292"/>
      <c r="T66" s="290" t="s">
        <v>140</v>
      </c>
      <c r="U66" s="293"/>
      <c r="V66" s="289"/>
      <c r="W66" s="301" t="s">
        <v>140</v>
      </c>
      <c r="X66" s="291"/>
      <c r="Y66" s="292"/>
      <c r="Z66" s="290" t="s">
        <v>140</v>
      </c>
      <c r="AA66" s="293"/>
      <c r="AB66" s="289"/>
      <c r="AC66" s="301" t="s">
        <v>140</v>
      </c>
      <c r="AD66" s="291"/>
      <c r="AE66" s="292"/>
      <c r="AF66" s="290" t="s">
        <v>140</v>
      </c>
      <c r="AG66" s="293"/>
      <c r="AH66" s="289"/>
      <c r="AI66" s="301" t="s">
        <v>140</v>
      </c>
      <c r="AJ66" s="291"/>
      <c r="AK66" s="292"/>
      <c r="AL66" s="290" t="s">
        <v>140</v>
      </c>
      <c r="AM66" s="293"/>
      <c r="AN66" s="289"/>
      <c r="AO66" s="301" t="s">
        <v>140</v>
      </c>
      <c r="AP66" s="291"/>
      <c r="AQ66" s="292"/>
      <c r="AR66" s="290" t="s">
        <v>140</v>
      </c>
      <c r="AS66" s="293"/>
      <c r="AT66" s="303"/>
      <c r="AU66" s="301" t="s">
        <v>140</v>
      </c>
      <c r="AV66" s="304"/>
      <c r="AW66" s="300"/>
      <c r="AX66" s="301" t="s">
        <v>140</v>
      </c>
      <c r="AY66" s="302"/>
      <c r="AZ66" s="287" t="str">
        <f t="shared" si="33"/>
        <v/>
      </c>
      <c r="BA66" s="288" t="str">
        <f t="shared" si="34"/>
        <v/>
      </c>
      <c r="BB66" s="265">
        <f t="shared" si="35"/>
        <v>0</v>
      </c>
      <c r="BC66" s="266">
        <f t="shared" si="36"/>
        <v>0</v>
      </c>
    </row>
    <row r="67" spans="1:55" x14ac:dyDescent="0.2">
      <c r="A67" s="403"/>
      <c r="B67" s="448"/>
      <c r="C67" s="100"/>
      <c r="D67" s="289"/>
      <c r="E67" s="301" t="s">
        <v>140</v>
      </c>
      <c r="F67" s="291"/>
      <c r="G67" s="292"/>
      <c r="H67" s="290" t="s">
        <v>140</v>
      </c>
      <c r="I67" s="293"/>
      <c r="J67" s="289"/>
      <c r="K67" s="301" t="s">
        <v>140</v>
      </c>
      <c r="L67" s="291"/>
      <c r="M67" s="292"/>
      <c r="N67" s="290" t="s">
        <v>140</v>
      </c>
      <c r="O67" s="293"/>
      <c r="P67" s="289"/>
      <c r="Q67" s="301" t="s">
        <v>140</v>
      </c>
      <c r="R67" s="291"/>
      <c r="S67" s="292"/>
      <c r="T67" s="290" t="s">
        <v>140</v>
      </c>
      <c r="U67" s="293"/>
      <c r="V67" s="289"/>
      <c r="W67" s="301" t="s">
        <v>140</v>
      </c>
      <c r="X67" s="291"/>
      <c r="Y67" s="292"/>
      <c r="Z67" s="290" t="s">
        <v>140</v>
      </c>
      <c r="AA67" s="293"/>
      <c r="AB67" s="289"/>
      <c r="AC67" s="301" t="s">
        <v>140</v>
      </c>
      <c r="AD67" s="291"/>
      <c r="AE67" s="292"/>
      <c r="AF67" s="290" t="s">
        <v>140</v>
      </c>
      <c r="AG67" s="293"/>
      <c r="AH67" s="289"/>
      <c r="AI67" s="301" t="s">
        <v>140</v>
      </c>
      <c r="AJ67" s="291"/>
      <c r="AK67" s="292"/>
      <c r="AL67" s="290" t="s">
        <v>140</v>
      </c>
      <c r="AM67" s="293"/>
      <c r="AN67" s="289"/>
      <c r="AO67" s="301" t="s">
        <v>140</v>
      </c>
      <c r="AP67" s="291"/>
      <c r="AQ67" s="292"/>
      <c r="AR67" s="290" t="s">
        <v>140</v>
      </c>
      <c r="AS67" s="293"/>
      <c r="AT67" s="303"/>
      <c r="AU67" s="301" t="s">
        <v>140</v>
      </c>
      <c r="AV67" s="304"/>
      <c r="AW67" s="300"/>
      <c r="AX67" s="301" t="s">
        <v>140</v>
      </c>
      <c r="AY67" s="302"/>
      <c r="AZ67" s="287" t="str">
        <f t="shared" si="33"/>
        <v/>
      </c>
      <c r="BA67" s="288" t="str">
        <f t="shared" si="34"/>
        <v/>
      </c>
      <c r="BB67" s="265">
        <f t="shared" si="35"/>
        <v>0</v>
      </c>
      <c r="BC67" s="266">
        <f t="shared" si="36"/>
        <v>0</v>
      </c>
    </row>
    <row r="68" spans="1:55" x14ac:dyDescent="0.2">
      <c r="A68" s="403"/>
      <c r="B68" s="448"/>
      <c r="C68" s="100"/>
      <c r="D68" s="289"/>
      <c r="E68" s="301" t="s">
        <v>140</v>
      </c>
      <c r="F68" s="291"/>
      <c r="G68" s="292"/>
      <c r="H68" s="290" t="s">
        <v>140</v>
      </c>
      <c r="I68" s="293"/>
      <c r="J68" s="289"/>
      <c r="K68" s="301" t="s">
        <v>140</v>
      </c>
      <c r="L68" s="291"/>
      <c r="M68" s="292"/>
      <c r="N68" s="290" t="s">
        <v>140</v>
      </c>
      <c r="O68" s="293"/>
      <c r="P68" s="289"/>
      <c r="Q68" s="301" t="s">
        <v>140</v>
      </c>
      <c r="R68" s="291"/>
      <c r="S68" s="292"/>
      <c r="T68" s="290" t="s">
        <v>140</v>
      </c>
      <c r="U68" s="293"/>
      <c r="V68" s="289"/>
      <c r="W68" s="301" t="s">
        <v>140</v>
      </c>
      <c r="X68" s="291"/>
      <c r="Y68" s="292"/>
      <c r="Z68" s="290" t="s">
        <v>140</v>
      </c>
      <c r="AA68" s="293"/>
      <c r="AB68" s="289"/>
      <c r="AC68" s="301" t="s">
        <v>140</v>
      </c>
      <c r="AD68" s="291"/>
      <c r="AE68" s="292"/>
      <c r="AF68" s="290" t="s">
        <v>140</v>
      </c>
      <c r="AG68" s="293"/>
      <c r="AH68" s="289"/>
      <c r="AI68" s="301" t="s">
        <v>140</v>
      </c>
      <c r="AJ68" s="291"/>
      <c r="AK68" s="292"/>
      <c r="AL68" s="290" t="s">
        <v>140</v>
      </c>
      <c r="AM68" s="293"/>
      <c r="AN68" s="289"/>
      <c r="AO68" s="301" t="s">
        <v>140</v>
      </c>
      <c r="AP68" s="291"/>
      <c r="AQ68" s="292"/>
      <c r="AR68" s="290" t="s">
        <v>140</v>
      </c>
      <c r="AS68" s="293"/>
      <c r="AT68" s="303"/>
      <c r="AU68" s="301" t="s">
        <v>140</v>
      </c>
      <c r="AV68" s="304"/>
      <c r="AW68" s="300"/>
      <c r="AX68" s="301" t="s">
        <v>140</v>
      </c>
      <c r="AY68" s="302"/>
      <c r="AZ68" s="287" t="str">
        <f t="shared" si="33"/>
        <v/>
      </c>
      <c r="BA68" s="288" t="str">
        <f t="shared" si="34"/>
        <v/>
      </c>
      <c r="BB68" s="265">
        <f t="shared" si="35"/>
        <v>0</v>
      </c>
      <c r="BC68" s="266">
        <f t="shared" si="36"/>
        <v>0</v>
      </c>
    </row>
    <row r="69" spans="1:55" x14ac:dyDescent="0.2">
      <c r="A69" s="403"/>
      <c r="B69" s="448"/>
      <c r="C69" s="100"/>
      <c r="D69" s="289"/>
      <c r="E69" s="301" t="s">
        <v>140</v>
      </c>
      <c r="F69" s="291"/>
      <c r="G69" s="292"/>
      <c r="H69" s="290" t="s">
        <v>140</v>
      </c>
      <c r="I69" s="293"/>
      <c r="J69" s="289"/>
      <c r="K69" s="301" t="s">
        <v>140</v>
      </c>
      <c r="L69" s="291"/>
      <c r="M69" s="292"/>
      <c r="N69" s="290" t="s">
        <v>140</v>
      </c>
      <c r="O69" s="293"/>
      <c r="P69" s="289"/>
      <c r="Q69" s="301" t="s">
        <v>140</v>
      </c>
      <c r="R69" s="291"/>
      <c r="S69" s="292"/>
      <c r="T69" s="290" t="s">
        <v>140</v>
      </c>
      <c r="U69" s="293"/>
      <c r="V69" s="289"/>
      <c r="W69" s="301" t="s">
        <v>140</v>
      </c>
      <c r="X69" s="291"/>
      <c r="Y69" s="292"/>
      <c r="Z69" s="290" t="s">
        <v>140</v>
      </c>
      <c r="AA69" s="293"/>
      <c r="AB69" s="289"/>
      <c r="AC69" s="301" t="s">
        <v>140</v>
      </c>
      <c r="AD69" s="291"/>
      <c r="AE69" s="292"/>
      <c r="AF69" s="290" t="s">
        <v>140</v>
      </c>
      <c r="AG69" s="293"/>
      <c r="AH69" s="289"/>
      <c r="AI69" s="301" t="s">
        <v>140</v>
      </c>
      <c r="AJ69" s="291"/>
      <c r="AK69" s="292"/>
      <c r="AL69" s="290" t="s">
        <v>140</v>
      </c>
      <c r="AM69" s="293"/>
      <c r="AN69" s="289"/>
      <c r="AO69" s="301" t="s">
        <v>140</v>
      </c>
      <c r="AP69" s="291"/>
      <c r="AQ69" s="292"/>
      <c r="AR69" s="290" t="s">
        <v>140</v>
      </c>
      <c r="AS69" s="293"/>
      <c r="AT69" s="303"/>
      <c r="AU69" s="301" t="s">
        <v>140</v>
      </c>
      <c r="AV69" s="304"/>
      <c r="AW69" s="300"/>
      <c r="AX69" s="301" t="s">
        <v>140</v>
      </c>
      <c r="AY69" s="302"/>
      <c r="AZ69" s="287" t="str">
        <f t="shared" si="33"/>
        <v/>
      </c>
      <c r="BA69" s="288" t="str">
        <f t="shared" si="34"/>
        <v/>
      </c>
      <c r="BB69" s="265">
        <f t="shared" si="35"/>
        <v>0</v>
      </c>
      <c r="BC69" s="266">
        <f t="shared" si="36"/>
        <v>0</v>
      </c>
    </row>
    <row r="70" spans="1:55" x14ac:dyDescent="0.2">
      <c r="A70" s="728"/>
      <c r="B70" s="707"/>
      <c r="C70" s="729"/>
      <c r="D70" s="289"/>
      <c r="E70" s="301" t="s">
        <v>140</v>
      </c>
      <c r="F70" s="291"/>
      <c r="G70" s="292"/>
      <c r="H70" s="290" t="s">
        <v>140</v>
      </c>
      <c r="I70" s="293"/>
      <c r="J70" s="289"/>
      <c r="K70" s="301" t="s">
        <v>140</v>
      </c>
      <c r="L70" s="291"/>
      <c r="M70" s="292"/>
      <c r="N70" s="290" t="s">
        <v>140</v>
      </c>
      <c r="O70" s="293"/>
      <c r="P70" s="289"/>
      <c r="Q70" s="301" t="s">
        <v>140</v>
      </c>
      <c r="R70" s="291"/>
      <c r="S70" s="292"/>
      <c r="T70" s="290" t="s">
        <v>140</v>
      </c>
      <c r="U70" s="293"/>
      <c r="V70" s="289"/>
      <c r="W70" s="301" t="s">
        <v>140</v>
      </c>
      <c r="X70" s="291"/>
      <c r="Y70" s="292"/>
      <c r="Z70" s="290" t="s">
        <v>140</v>
      </c>
      <c r="AA70" s="293"/>
      <c r="AB70" s="289"/>
      <c r="AC70" s="301" t="s">
        <v>140</v>
      </c>
      <c r="AD70" s="291"/>
      <c r="AE70" s="292"/>
      <c r="AF70" s="290" t="s">
        <v>140</v>
      </c>
      <c r="AG70" s="293"/>
      <c r="AH70" s="289"/>
      <c r="AI70" s="301" t="s">
        <v>140</v>
      </c>
      <c r="AJ70" s="291"/>
      <c r="AK70" s="292"/>
      <c r="AL70" s="290" t="s">
        <v>140</v>
      </c>
      <c r="AM70" s="293"/>
      <c r="AN70" s="289"/>
      <c r="AO70" s="301" t="s">
        <v>140</v>
      </c>
      <c r="AP70" s="291"/>
      <c r="AQ70" s="292"/>
      <c r="AR70" s="290" t="s">
        <v>140</v>
      </c>
      <c r="AS70" s="293"/>
      <c r="AT70" s="303"/>
      <c r="AU70" s="301" t="s">
        <v>140</v>
      </c>
      <c r="AV70" s="304"/>
      <c r="AW70" s="300"/>
      <c r="AX70" s="301" t="s">
        <v>140</v>
      </c>
      <c r="AY70" s="302"/>
      <c r="AZ70" s="287" t="str">
        <f t="shared" si="33"/>
        <v/>
      </c>
      <c r="BA70" s="288" t="str">
        <f t="shared" si="34"/>
        <v/>
      </c>
      <c r="BB70" s="265">
        <f t="shared" si="35"/>
        <v>0</v>
      </c>
      <c r="BC70" s="266">
        <f t="shared" si="36"/>
        <v>0</v>
      </c>
    </row>
    <row r="71" spans="1:55" ht="15.75" thickBot="1" x14ac:dyDescent="0.3">
      <c r="A71" s="1389" t="s">
        <v>130</v>
      </c>
      <c r="B71" s="1390"/>
      <c r="C71" s="1391"/>
      <c r="D71" s="1392" t="s">
        <v>447</v>
      </c>
      <c r="E71" s="1381"/>
      <c r="F71" s="1381"/>
      <c r="G71" s="1408" t="s">
        <v>448</v>
      </c>
      <c r="H71" s="1399"/>
      <c r="I71" s="1399"/>
      <c r="J71" s="1398" t="s">
        <v>447</v>
      </c>
      <c r="K71" s="1399"/>
      <c r="L71" s="1399"/>
      <c r="M71" s="1381" t="s">
        <v>448</v>
      </c>
      <c r="N71" s="1381"/>
      <c r="O71" s="1382"/>
      <c r="P71" s="1386" t="s">
        <v>447</v>
      </c>
      <c r="Q71" s="1387"/>
      <c r="R71" s="1387"/>
      <c r="S71" s="1387" t="s">
        <v>448</v>
      </c>
      <c r="T71" s="1387"/>
      <c r="U71" s="1393"/>
      <c r="V71" s="1398" t="s">
        <v>447</v>
      </c>
      <c r="W71" s="1399"/>
      <c r="X71" s="1399"/>
      <c r="Y71" s="1381" t="s">
        <v>448</v>
      </c>
      <c r="Z71" s="1381"/>
      <c r="AA71" s="1382"/>
      <c r="AB71" s="1398" t="s">
        <v>447</v>
      </c>
      <c r="AC71" s="1399"/>
      <c r="AD71" s="1399"/>
      <c r="AE71" s="1381" t="s">
        <v>448</v>
      </c>
      <c r="AF71" s="1381"/>
      <c r="AG71" s="1382"/>
      <c r="AH71" s="1386" t="s">
        <v>447</v>
      </c>
      <c r="AI71" s="1387"/>
      <c r="AJ71" s="1387"/>
      <c r="AK71" s="1387" t="s">
        <v>448</v>
      </c>
      <c r="AL71" s="1387"/>
      <c r="AM71" s="1393"/>
      <c r="AN71" s="1386" t="s">
        <v>447</v>
      </c>
      <c r="AO71" s="1387"/>
      <c r="AP71" s="1387"/>
      <c r="AQ71" s="1387" t="s">
        <v>448</v>
      </c>
      <c r="AR71" s="1387"/>
      <c r="AS71" s="1393"/>
      <c r="AT71" s="1373" t="s">
        <v>447</v>
      </c>
      <c r="AU71" s="1369"/>
      <c r="AV71" s="1369"/>
      <c r="AW71" s="1368" t="s">
        <v>448</v>
      </c>
      <c r="AX71" s="1368"/>
      <c r="AY71" s="1430"/>
      <c r="AZ71" s="298"/>
      <c r="BA71" s="299"/>
      <c r="BB71" s="265">
        <f t="shared" si="35"/>
        <v>0</v>
      </c>
      <c r="BC71" s="266">
        <f t="shared" si="36"/>
        <v>0</v>
      </c>
    </row>
    <row r="72" spans="1:55" ht="15" x14ac:dyDescent="0.25">
      <c r="A72" s="781" t="s">
        <v>389</v>
      </c>
      <c r="B72" s="281" t="str">
        <f t="shared" ref="B72:B80" si="37">IF(A72&lt;&gt;"","-","")</f>
        <v>-</v>
      </c>
      <c r="C72" s="876" t="s">
        <v>424</v>
      </c>
      <c r="D72" s="303"/>
      <c r="E72" s="301" t="s">
        <v>140</v>
      </c>
      <c r="F72" s="304"/>
      <c r="G72" s="292"/>
      <c r="H72" s="290" t="s">
        <v>140</v>
      </c>
      <c r="I72" s="293"/>
      <c r="J72" s="289"/>
      <c r="K72" s="301" t="s">
        <v>140</v>
      </c>
      <c r="L72" s="291"/>
      <c r="M72" s="292"/>
      <c r="N72" s="290" t="s">
        <v>140</v>
      </c>
      <c r="O72" s="293"/>
      <c r="P72" s="289"/>
      <c r="Q72" s="301" t="s">
        <v>140</v>
      </c>
      <c r="R72" s="291"/>
      <c r="S72" s="292"/>
      <c r="T72" s="290" t="s">
        <v>140</v>
      </c>
      <c r="U72" s="293"/>
      <c r="V72" s="289"/>
      <c r="W72" s="301" t="s">
        <v>140</v>
      </c>
      <c r="X72" s="291"/>
      <c r="Y72" s="292"/>
      <c r="Z72" s="290" t="s">
        <v>140</v>
      </c>
      <c r="AA72" s="293"/>
      <c r="AB72" s="303"/>
      <c r="AC72" s="301" t="s">
        <v>140</v>
      </c>
      <c r="AD72" s="304"/>
      <c r="AE72" s="292"/>
      <c r="AF72" s="290" t="s">
        <v>140</v>
      </c>
      <c r="AG72" s="293"/>
      <c r="AH72" s="289"/>
      <c r="AI72" s="301" t="s">
        <v>140</v>
      </c>
      <c r="AJ72" s="291"/>
      <c r="AK72" s="292"/>
      <c r="AL72" s="290" t="s">
        <v>140</v>
      </c>
      <c r="AM72" s="293"/>
      <c r="AN72" s="289"/>
      <c r="AO72" s="301" t="s">
        <v>140</v>
      </c>
      <c r="AP72" s="291"/>
      <c r="AQ72" s="292"/>
      <c r="AR72" s="290" t="s">
        <v>140</v>
      </c>
      <c r="AS72" s="293"/>
      <c r="AT72" s="303"/>
      <c r="AU72" s="301" t="s">
        <v>140</v>
      </c>
      <c r="AV72" s="304"/>
      <c r="AW72" s="300"/>
      <c r="AX72" s="301" t="s">
        <v>140</v>
      </c>
      <c r="AY72" s="302"/>
      <c r="AZ72" s="287" t="str">
        <f t="shared" ref="AZ72:AZ80" si="38">IF(BB72&gt;0,BB72,IF(BC72&gt;0,BB72,""))</f>
        <v/>
      </c>
      <c r="BA72" s="288" t="str">
        <f t="shared" ref="BA72:BA80" si="39">IF(BB72&gt;0,BC72,IF(BC72&gt;0,BC72,""))</f>
        <v/>
      </c>
      <c r="BB72" s="265">
        <f t="shared" si="35"/>
        <v>0</v>
      </c>
      <c r="BC72" s="266">
        <f t="shared" si="36"/>
        <v>0</v>
      </c>
    </row>
    <row r="73" spans="1:55" ht="15" x14ac:dyDescent="0.25">
      <c r="A73" s="781" t="s">
        <v>389</v>
      </c>
      <c r="B73" s="281" t="str">
        <f t="shared" si="37"/>
        <v>-</v>
      </c>
      <c r="C73" s="876" t="s">
        <v>422</v>
      </c>
      <c r="D73" s="303"/>
      <c r="E73" s="301" t="s">
        <v>140</v>
      </c>
      <c r="F73" s="304"/>
      <c r="G73" s="292"/>
      <c r="H73" s="290" t="s">
        <v>140</v>
      </c>
      <c r="I73" s="293"/>
      <c r="J73" s="289"/>
      <c r="K73" s="301" t="s">
        <v>140</v>
      </c>
      <c r="L73" s="291"/>
      <c r="M73" s="292"/>
      <c r="N73" s="290" t="s">
        <v>140</v>
      </c>
      <c r="O73" s="293"/>
      <c r="P73" s="289"/>
      <c r="Q73" s="301" t="s">
        <v>140</v>
      </c>
      <c r="R73" s="291"/>
      <c r="S73" s="292"/>
      <c r="T73" s="290" t="s">
        <v>140</v>
      </c>
      <c r="U73" s="293"/>
      <c r="V73" s="289"/>
      <c r="W73" s="301" t="s">
        <v>140</v>
      </c>
      <c r="X73" s="291"/>
      <c r="Y73" s="292"/>
      <c r="Z73" s="290" t="s">
        <v>140</v>
      </c>
      <c r="AA73" s="293"/>
      <c r="AB73" s="303"/>
      <c r="AC73" s="301" t="s">
        <v>140</v>
      </c>
      <c r="AD73" s="304"/>
      <c r="AE73" s="292"/>
      <c r="AF73" s="290" t="s">
        <v>140</v>
      </c>
      <c r="AG73" s="293"/>
      <c r="AH73" s="289"/>
      <c r="AI73" s="301" t="s">
        <v>140</v>
      </c>
      <c r="AJ73" s="291"/>
      <c r="AK73" s="292"/>
      <c r="AL73" s="290" t="s">
        <v>140</v>
      </c>
      <c r="AM73" s="293"/>
      <c r="AN73" s="289"/>
      <c r="AO73" s="301" t="s">
        <v>140</v>
      </c>
      <c r="AP73" s="291"/>
      <c r="AQ73" s="292"/>
      <c r="AR73" s="290" t="s">
        <v>140</v>
      </c>
      <c r="AS73" s="293"/>
      <c r="AT73" s="303"/>
      <c r="AU73" s="301" t="s">
        <v>140</v>
      </c>
      <c r="AV73" s="304"/>
      <c r="AW73" s="300"/>
      <c r="AX73" s="301" t="s">
        <v>140</v>
      </c>
      <c r="AY73" s="302"/>
      <c r="AZ73" s="287" t="str">
        <f t="shared" si="38"/>
        <v/>
      </c>
      <c r="BA73" s="288" t="str">
        <f t="shared" si="39"/>
        <v/>
      </c>
      <c r="BB73" s="265">
        <f t="shared" si="35"/>
        <v>0</v>
      </c>
      <c r="BC73" s="266">
        <f t="shared" si="36"/>
        <v>0</v>
      </c>
    </row>
    <row r="74" spans="1:55" ht="15" x14ac:dyDescent="0.25">
      <c r="A74" s="781" t="s">
        <v>389</v>
      </c>
      <c r="B74" s="281" t="str">
        <f t="shared" si="37"/>
        <v>-</v>
      </c>
      <c r="C74" s="876" t="s">
        <v>423</v>
      </c>
      <c r="D74" s="289"/>
      <c r="E74" s="301" t="s">
        <v>140</v>
      </c>
      <c r="F74" s="291"/>
      <c r="G74" s="292"/>
      <c r="H74" s="290" t="s">
        <v>140</v>
      </c>
      <c r="I74" s="293"/>
      <c r="J74" s="289"/>
      <c r="K74" s="301" t="s">
        <v>140</v>
      </c>
      <c r="L74" s="291"/>
      <c r="M74" s="292"/>
      <c r="N74" s="290" t="s">
        <v>140</v>
      </c>
      <c r="O74" s="293"/>
      <c r="P74" s="289"/>
      <c r="Q74" s="301" t="s">
        <v>140</v>
      </c>
      <c r="R74" s="291"/>
      <c r="S74" s="292"/>
      <c r="T74" s="290" t="s">
        <v>140</v>
      </c>
      <c r="U74" s="293"/>
      <c r="V74" s="289"/>
      <c r="W74" s="301" t="s">
        <v>140</v>
      </c>
      <c r="X74" s="291"/>
      <c r="Y74" s="292"/>
      <c r="Z74" s="290" t="s">
        <v>140</v>
      </c>
      <c r="AA74" s="293"/>
      <c r="AB74" s="303"/>
      <c r="AC74" s="301" t="s">
        <v>140</v>
      </c>
      <c r="AD74" s="304"/>
      <c r="AE74" s="292"/>
      <c r="AF74" s="290" t="s">
        <v>140</v>
      </c>
      <c r="AG74" s="293"/>
      <c r="AH74" s="289"/>
      <c r="AI74" s="301" t="s">
        <v>140</v>
      </c>
      <c r="AJ74" s="291"/>
      <c r="AK74" s="292"/>
      <c r="AL74" s="290" t="s">
        <v>140</v>
      </c>
      <c r="AM74" s="293"/>
      <c r="AN74" s="289"/>
      <c r="AO74" s="301" t="s">
        <v>140</v>
      </c>
      <c r="AP74" s="291"/>
      <c r="AQ74" s="292"/>
      <c r="AR74" s="290" t="s">
        <v>140</v>
      </c>
      <c r="AS74" s="293"/>
      <c r="AT74" s="303"/>
      <c r="AU74" s="301" t="s">
        <v>140</v>
      </c>
      <c r="AV74" s="304"/>
      <c r="AW74" s="300"/>
      <c r="AX74" s="301" t="s">
        <v>140</v>
      </c>
      <c r="AY74" s="302"/>
      <c r="AZ74" s="287" t="str">
        <f t="shared" si="38"/>
        <v/>
      </c>
      <c r="BA74" s="288" t="str">
        <f t="shared" si="39"/>
        <v/>
      </c>
      <c r="BB74" s="265">
        <f t="shared" si="35"/>
        <v>0</v>
      </c>
      <c r="BC74" s="266">
        <f t="shared" si="36"/>
        <v>0</v>
      </c>
    </row>
    <row r="75" spans="1:55" ht="15" x14ac:dyDescent="0.25">
      <c r="A75" s="781" t="s">
        <v>424</v>
      </c>
      <c r="B75" s="281" t="str">
        <f t="shared" si="37"/>
        <v>-</v>
      </c>
      <c r="C75" s="876" t="s">
        <v>426</v>
      </c>
      <c r="D75" s="352"/>
      <c r="E75" s="348" t="s">
        <v>140</v>
      </c>
      <c r="F75" s="353"/>
      <c r="G75" s="292"/>
      <c r="H75" s="290" t="s">
        <v>140</v>
      </c>
      <c r="I75" s="293"/>
      <c r="J75" s="352"/>
      <c r="K75" s="348" t="s">
        <v>140</v>
      </c>
      <c r="L75" s="353"/>
      <c r="M75" s="354"/>
      <c r="N75" s="355" t="s">
        <v>140</v>
      </c>
      <c r="O75" s="356"/>
      <c r="P75" s="352"/>
      <c r="Q75" s="348" t="s">
        <v>140</v>
      </c>
      <c r="R75" s="353"/>
      <c r="S75" s="292"/>
      <c r="T75" s="290" t="s">
        <v>140</v>
      </c>
      <c r="U75" s="293"/>
      <c r="V75" s="289"/>
      <c r="W75" s="301" t="s">
        <v>140</v>
      </c>
      <c r="X75" s="291"/>
      <c r="Y75" s="292"/>
      <c r="Z75" s="290" t="s">
        <v>140</v>
      </c>
      <c r="AA75" s="293"/>
      <c r="AB75" s="347"/>
      <c r="AC75" s="348" t="s">
        <v>140</v>
      </c>
      <c r="AD75" s="349"/>
      <c r="AE75" s="292"/>
      <c r="AF75" s="290" t="s">
        <v>140</v>
      </c>
      <c r="AG75" s="293"/>
      <c r="AH75" s="289"/>
      <c r="AI75" s="301" t="s">
        <v>140</v>
      </c>
      <c r="AJ75" s="291"/>
      <c r="AK75" s="292"/>
      <c r="AL75" s="290" t="s">
        <v>140</v>
      </c>
      <c r="AM75" s="293"/>
      <c r="AN75" s="289"/>
      <c r="AO75" s="301" t="s">
        <v>140</v>
      </c>
      <c r="AP75" s="291"/>
      <c r="AQ75" s="292"/>
      <c r="AR75" s="290" t="s">
        <v>140</v>
      </c>
      <c r="AS75" s="293"/>
      <c r="AT75" s="347"/>
      <c r="AU75" s="348" t="s">
        <v>140</v>
      </c>
      <c r="AV75" s="349"/>
      <c r="AW75" s="350"/>
      <c r="AX75" s="348" t="s">
        <v>140</v>
      </c>
      <c r="AY75" s="351"/>
      <c r="AZ75" s="287" t="str">
        <f t="shared" si="38"/>
        <v/>
      </c>
      <c r="BA75" s="288" t="str">
        <f t="shared" si="39"/>
        <v/>
      </c>
      <c r="BB75" s="265">
        <f t="shared" si="35"/>
        <v>0</v>
      </c>
      <c r="BC75" s="266">
        <f t="shared" si="36"/>
        <v>0</v>
      </c>
    </row>
    <row r="76" spans="1:55" ht="15" x14ac:dyDescent="0.25">
      <c r="A76" s="781" t="s">
        <v>424</v>
      </c>
      <c r="B76" s="281" t="str">
        <f t="shared" si="37"/>
        <v>-</v>
      </c>
      <c r="C76" s="876" t="s">
        <v>422</v>
      </c>
      <c r="D76" s="410"/>
      <c r="E76" s="411" t="s">
        <v>140</v>
      </c>
      <c r="F76" s="412"/>
      <c r="G76" s="413"/>
      <c r="H76" s="411" t="s">
        <v>140</v>
      </c>
      <c r="I76" s="414"/>
      <c r="J76" s="410"/>
      <c r="K76" s="411" t="s">
        <v>140</v>
      </c>
      <c r="L76" s="412"/>
      <c r="M76" s="413"/>
      <c r="N76" s="411" t="s">
        <v>140</v>
      </c>
      <c r="O76" s="414"/>
      <c r="P76" s="410"/>
      <c r="Q76" s="411" t="s">
        <v>140</v>
      </c>
      <c r="R76" s="412"/>
      <c r="S76" s="354"/>
      <c r="T76" s="355" t="s">
        <v>140</v>
      </c>
      <c r="U76" s="356"/>
      <c r="V76" s="352"/>
      <c r="W76" s="348" t="s">
        <v>140</v>
      </c>
      <c r="X76" s="353"/>
      <c r="Y76" s="354"/>
      <c r="Z76" s="355" t="s">
        <v>140</v>
      </c>
      <c r="AA76" s="356"/>
      <c r="AB76" s="352"/>
      <c r="AC76" s="348" t="s">
        <v>140</v>
      </c>
      <c r="AD76" s="353"/>
      <c r="AE76" s="354"/>
      <c r="AF76" s="348" t="s">
        <v>140</v>
      </c>
      <c r="AG76" s="353"/>
      <c r="AH76" s="289"/>
      <c r="AI76" s="301" t="s">
        <v>140</v>
      </c>
      <c r="AJ76" s="291"/>
      <c r="AK76" s="292"/>
      <c r="AL76" s="290" t="s">
        <v>140</v>
      </c>
      <c r="AM76" s="293"/>
      <c r="AN76" s="289"/>
      <c r="AO76" s="301" t="s">
        <v>140</v>
      </c>
      <c r="AP76" s="291"/>
      <c r="AQ76" s="292"/>
      <c r="AR76" s="290" t="s">
        <v>140</v>
      </c>
      <c r="AS76" s="293"/>
      <c r="AT76" s="410"/>
      <c r="AU76" s="411" t="s">
        <v>140</v>
      </c>
      <c r="AV76" s="412"/>
      <c r="AW76" s="413"/>
      <c r="AX76" s="411" t="s">
        <v>140</v>
      </c>
      <c r="AY76" s="414"/>
      <c r="AZ76" s="287" t="str">
        <f t="shared" si="38"/>
        <v/>
      </c>
      <c r="BA76" s="288" t="str">
        <f t="shared" si="39"/>
        <v/>
      </c>
      <c r="BB76" s="265">
        <f t="shared" si="35"/>
        <v>0</v>
      </c>
      <c r="BC76" s="266">
        <f t="shared" si="36"/>
        <v>0</v>
      </c>
    </row>
    <row r="77" spans="1:55" ht="15" x14ac:dyDescent="0.25">
      <c r="A77" s="781" t="s">
        <v>389</v>
      </c>
      <c r="B77" s="281" t="str">
        <f t="shared" si="37"/>
        <v>-</v>
      </c>
      <c r="C77" s="876" t="s">
        <v>426</v>
      </c>
      <c r="D77" s="410"/>
      <c r="E77" s="411" t="s">
        <v>140</v>
      </c>
      <c r="F77" s="412"/>
      <c r="G77" s="413"/>
      <c r="H77" s="411" t="s">
        <v>140</v>
      </c>
      <c r="I77" s="414"/>
      <c r="J77" s="410"/>
      <c r="K77" s="411" t="s">
        <v>140</v>
      </c>
      <c r="L77" s="412"/>
      <c r="M77" s="413"/>
      <c r="N77" s="411" t="s">
        <v>140</v>
      </c>
      <c r="O77" s="414"/>
      <c r="P77" s="410"/>
      <c r="Q77" s="411" t="s">
        <v>140</v>
      </c>
      <c r="R77" s="412"/>
      <c r="S77" s="413"/>
      <c r="T77" s="411" t="s">
        <v>140</v>
      </c>
      <c r="U77" s="414"/>
      <c r="V77" s="410"/>
      <c r="W77" s="411" t="s">
        <v>140</v>
      </c>
      <c r="X77" s="412"/>
      <c r="Y77" s="413"/>
      <c r="Z77" s="411" t="s">
        <v>140</v>
      </c>
      <c r="AA77" s="414"/>
      <c r="AB77" s="410"/>
      <c r="AC77" s="411" t="s">
        <v>140</v>
      </c>
      <c r="AD77" s="412"/>
      <c r="AE77" s="413"/>
      <c r="AF77" s="411" t="s">
        <v>140</v>
      </c>
      <c r="AG77" s="414"/>
      <c r="AH77" s="289"/>
      <c r="AI77" s="301" t="s">
        <v>140</v>
      </c>
      <c r="AJ77" s="291"/>
      <c r="AK77" s="292"/>
      <c r="AL77" s="290" t="s">
        <v>140</v>
      </c>
      <c r="AM77" s="293"/>
      <c r="AN77" s="289"/>
      <c r="AO77" s="301" t="s">
        <v>140</v>
      </c>
      <c r="AP77" s="291"/>
      <c r="AQ77" s="292"/>
      <c r="AR77" s="290" t="s">
        <v>140</v>
      </c>
      <c r="AS77" s="293"/>
      <c r="AT77" s="410"/>
      <c r="AU77" s="411" t="s">
        <v>140</v>
      </c>
      <c r="AV77" s="412"/>
      <c r="AW77" s="413"/>
      <c r="AX77" s="411" t="s">
        <v>140</v>
      </c>
      <c r="AY77" s="414"/>
      <c r="AZ77" s="287" t="str">
        <f t="shared" si="38"/>
        <v/>
      </c>
      <c r="BA77" s="288" t="str">
        <f t="shared" si="39"/>
        <v/>
      </c>
      <c r="BB77" s="265">
        <f t="shared" si="35"/>
        <v>0</v>
      </c>
      <c r="BC77" s="266">
        <f t="shared" si="36"/>
        <v>0</v>
      </c>
    </row>
    <row r="78" spans="1:55" ht="15" x14ac:dyDescent="0.25">
      <c r="A78" s="781" t="s">
        <v>423</v>
      </c>
      <c r="B78" s="281" t="str">
        <f t="shared" si="37"/>
        <v>-</v>
      </c>
      <c r="C78" s="876" t="s">
        <v>424</v>
      </c>
      <c r="D78" s="410"/>
      <c r="E78" s="411" t="s">
        <v>140</v>
      </c>
      <c r="F78" s="412"/>
      <c r="G78" s="413"/>
      <c r="H78" s="411" t="s">
        <v>140</v>
      </c>
      <c r="I78" s="414"/>
      <c r="J78" s="410"/>
      <c r="K78" s="411" t="s">
        <v>140</v>
      </c>
      <c r="L78" s="412"/>
      <c r="M78" s="413"/>
      <c r="N78" s="411" t="s">
        <v>140</v>
      </c>
      <c r="O78" s="414"/>
      <c r="P78" s="410"/>
      <c r="Q78" s="411" t="s">
        <v>140</v>
      </c>
      <c r="R78" s="412"/>
      <c r="S78" s="413"/>
      <c r="T78" s="411" t="s">
        <v>140</v>
      </c>
      <c r="U78" s="414"/>
      <c r="V78" s="410"/>
      <c r="W78" s="411" t="s">
        <v>140</v>
      </c>
      <c r="X78" s="412"/>
      <c r="Y78" s="413"/>
      <c r="Z78" s="411" t="s">
        <v>140</v>
      </c>
      <c r="AA78" s="414"/>
      <c r="AB78" s="410"/>
      <c r="AC78" s="411" t="s">
        <v>140</v>
      </c>
      <c r="AD78" s="412"/>
      <c r="AE78" s="413"/>
      <c r="AF78" s="411" t="s">
        <v>140</v>
      </c>
      <c r="AG78" s="414"/>
      <c r="AH78" s="410"/>
      <c r="AI78" s="411" t="s">
        <v>140</v>
      </c>
      <c r="AJ78" s="412"/>
      <c r="AK78" s="413"/>
      <c r="AL78" s="411" t="s">
        <v>140</v>
      </c>
      <c r="AM78" s="414"/>
      <c r="AN78" s="410"/>
      <c r="AO78" s="411" t="s">
        <v>140</v>
      </c>
      <c r="AP78" s="412"/>
      <c r="AQ78" s="413"/>
      <c r="AR78" s="411" t="s">
        <v>140</v>
      </c>
      <c r="AS78" s="414"/>
      <c r="AT78" s="410"/>
      <c r="AU78" s="411" t="s">
        <v>140</v>
      </c>
      <c r="AV78" s="412"/>
      <c r="AW78" s="413"/>
      <c r="AX78" s="411" t="s">
        <v>140</v>
      </c>
      <c r="AY78" s="414"/>
      <c r="AZ78" s="287" t="str">
        <f t="shared" si="38"/>
        <v/>
      </c>
      <c r="BA78" s="288" t="str">
        <f t="shared" si="39"/>
        <v/>
      </c>
      <c r="BB78" s="265">
        <f t="shared" si="35"/>
        <v>0</v>
      </c>
      <c r="BC78" s="266">
        <f t="shared" si="36"/>
        <v>0</v>
      </c>
    </row>
    <row r="79" spans="1:55" ht="15" x14ac:dyDescent="0.25">
      <c r="A79" s="781" t="s">
        <v>391</v>
      </c>
      <c r="B79" s="281" t="str">
        <f t="shared" si="37"/>
        <v>-</v>
      </c>
      <c r="C79" s="876" t="s">
        <v>422</v>
      </c>
      <c r="D79" s="410"/>
      <c r="E79" s="411" t="s">
        <v>140</v>
      </c>
      <c r="F79" s="412"/>
      <c r="G79" s="413"/>
      <c r="H79" s="411" t="s">
        <v>140</v>
      </c>
      <c r="I79" s="414"/>
      <c r="J79" s="410"/>
      <c r="K79" s="411" t="s">
        <v>140</v>
      </c>
      <c r="L79" s="412"/>
      <c r="M79" s="413"/>
      <c r="N79" s="411" t="s">
        <v>140</v>
      </c>
      <c r="O79" s="414"/>
      <c r="P79" s="410"/>
      <c r="Q79" s="411" t="s">
        <v>140</v>
      </c>
      <c r="R79" s="412"/>
      <c r="S79" s="413"/>
      <c r="T79" s="411" t="s">
        <v>140</v>
      </c>
      <c r="U79" s="414"/>
      <c r="V79" s="410"/>
      <c r="W79" s="411" t="s">
        <v>140</v>
      </c>
      <c r="X79" s="412"/>
      <c r="Y79" s="413"/>
      <c r="Z79" s="411" t="s">
        <v>140</v>
      </c>
      <c r="AA79" s="414"/>
      <c r="AB79" s="410"/>
      <c r="AC79" s="411" t="s">
        <v>140</v>
      </c>
      <c r="AD79" s="412"/>
      <c r="AE79" s="413"/>
      <c r="AF79" s="411" t="s">
        <v>140</v>
      </c>
      <c r="AG79" s="414"/>
      <c r="AH79" s="410"/>
      <c r="AI79" s="411" t="s">
        <v>140</v>
      </c>
      <c r="AJ79" s="412"/>
      <c r="AK79" s="413"/>
      <c r="AL79" s="411" t="s">
        <v>140</v>
      </c>
      <c r="AM79" s="414"/>
      <c r="AN79" s="410"/>
      <c r="AO79" s="411" t="s">
        <v>140</v>
      </c>
      <c r="AP79" s="412"/>
      <c r="AQ79" s="413"/>
      <c r="AR79" s="411" t="s">
        <v>140</v>
      </c>
      <c r="AS79" s="414"/>
      <c r="AT79" s="410"/>
      <c r="AU79" s="411" t="s">
        <v>140</v>
      </c>
      <c r="AV79" s="412"/>
      <c r="AW79" s="413"/>
      <c r="AX79" s="411" t="s">
        <v>140</v>
      </c>
      <c r="AY79" s="414"/>
      <c r="AZ79" s="287" t="str">
        <f t="shared" si="38"/>
        <v/>
      </c>
      <c r="BA79" s="288" t="str">
        <f t="shared" si="39"/>
        <v/>
      </c>
      <c r="BB79" s="265">
        <f t="shared" si="35"/>
        <v>0</v>
      </c>
      <c r="BC79" s="266">
        <f t="shared" si="36"/>
        <v>0</v>
      </c>
    </row>
    <row r="80" spans="1:55" ht="15" x14ac:dyDescent="0.25">
      <c r="A80" s="781" t="s">
        <v>391</v>
      </c>
      <c r="B80" s="281" t="str">
        <f t="shared" si="37"/>
        <v>-</v>
      </c>
      <c r="C80" s="876" t="s">
        <v>424</v>
      </c>
      <c r="D80" s="410"/>
      <c r="E80" s="411" t="s">
        <v>140</v>
      </c>
      <c r="F80" s="412"/>
      <c r="G80" s="413"/>
      <c r="H80" s="411" t="s">
        <v>140</v>
      </c>
      <c r="I80" s="414"/>
      <c r="J80" s="410"/>
      <c r="K80" s="411" t="s">
        <v>140</v>
      </c>
      <c r="L80" s="412"/>
      <c r="M80" s="413"/>
      <c r="N80" s="411" t="s">
        <v>140</v>
      </c>
      <c r="O80" s="414"/>
      <c r="P80" s="410"/>
      <c r="Q80" s="411" t="s">
        <v>140</v>
      </c>
      <c r="R80" s="412"/>
      <c r="S80" s="413"/>
      <c r="T80" s="411" t="s">
        <v>140</v>
      </c>
      <c r="U80" s="414"/>
      <c r="V80" s="410"/>
      <c r="W80" s="411" t="s">
        <v>140</v>
      </c>
      <c r="X80" s="412"/>
      <c r="Y80" s="413"/>
      <c r="Z80" s="411" t="s">
        <v>140</v>
      </c>
      <c r="AA80" s="414"/>
      <c r="AB80" s="410"/>
      <c r="AC80" s="411" t="s">
        <v>140</v>
      </c>
      <c r="AD80" s="412"/>
      <c r="AE80" s="413"/>
      <c r="AF80" s="411" t="s">
        <v>140</v>
      </c>
      <c r="AG80" s="414"/>
      <c r="AH80" s="410"/>
      <c r="AI80" s="411" t="s">
        <v>140</v>
      </c>
      <c r="AJ80" s="412"/>
      <c r="AK80" s="413"/>
      <c r="AL80" s="411" t="s">
        <v>140</v>
      </c>
      <c r="AM80" s="414"/>
      <c r="AN80" s="410"/>
      <c r="AO80" s="411" t="s">
        <v>140</v>
      </c>
      <c r="AP80" s="412"/>
      <c r="AQ80" s="413"/>
      <c r="AR80" s="411" t="s">
        <v>140</v>
      </c>
      <c r="AS80" s="414"/>
      <c r="AT80" s="410"/>
      <c r="AU80" s="411" t="s">
        <v>140</v>
      </c>
      <c r="AV80" s="412"/>
      <c r="AW80" s="413"/>
      <c r="AX80" s="411" t="s">
        <v>140</v>
      </c>
      <c r="AY80" s="414"/>
      <c r="AZ80" s="287" t="str">
        <f t="shared" si="38"/>
        <v/>
      </c>
      <c r="BA80" s="288" t="str">
        <f t="shared" si="39"/>
        <v/>
      </c>
      <c r="BB80" s="265">
        <f t="shared" si="35"/>
        <v>0</v>
      </c>
      <c r="BC80" s="266">
        <f t="shared" si="36"/>
        <v>0</v>
      </c>
    </row>
    <row r="81" spans="1:55" ht="15" x14ac:dyDescent="0.25">
      <c r="A81" s="781" t="s">
        <v>423</v>
      </c>
      <c r="B81" s="281" t="str">
        <f t="shared" ref="B81:B82" si="40">IF(A81&lt;&gt;"","-","")</f>
        <v>-</v>
      </c>
      <c r="C81" s="876" t="s">
        <v>426</v>
      </c>
      <c r="D81" s="410"/>
      <c r="E81" s="411" t="s">
        <v>140</v>
      </c>
      <c r="F81" s="412"/>
      <c r="G81" s="413"/>
      <c r="H81" s="411" t="s">
        <v>140</v>
      </c>
      <c r="I81" s="414"/>
      <c r="J81" s="410"/>
      <c r="K81" s="411" t="s">
        <v>140</v>
      </c>
      <c r="L81" s="412"/>
      <c r="M81" s="413"/>
      <c r="N81" s="411" t="s">
        <v>140</v>
      </c>
      <c r="O81" s="414"/>
      <c r="P81" s="410"/>
      <c r="Q81" s="411" t="s">
        <v>140</v>
      </c>
      <c r="R81" s="412"/>
      <c r="S81" s="413"/>
      <c r="T81" s="411" t="s">
        <v>140</v>
      </c>
      <c r="U81" s="414"/>
      <c r="V81" s="410"/>
      <c r="W81" s="411" t="s">
        <v>140</v>
      </c>
      <c r="X81" s="412"/>
      <c r="Y81" s="413"/>
      <c r="Z81" s="411" t="s">
        <v>140</v>
      </c>
      <c r="AA81" s="414"/>
      <c r="AB81" s="410"/>
      <c r="AC81" s="411" t="s">
        <v>140</v>
      </c>
      <c r="AD81" s="412"/>
      <c r="AE81" s="413"/>
      <c r="AF81" s="411" t="s">
        <v>140</v>
      </c>
      <c r="AG81" s="414"/>
      <c r="AH81" s="410"/>
      <c r="AI81" s="411" t="s">
        <v>140</v>
      </c>
      <c r="AJ81" s="412"/>
      <c r="AK81" s="413"/>
      <c r="AL81" s="411" t="s">
        <v>140</v>
      </c>
      <c r="AM81" s="414"/>
      <c r="AN81" s="410"/>
      <c r="AO81" s="411" t="s">
        <v>140</v>
      </c>
      <c r="AP81" s="412"/>
      <c r="AQ81" s="413"/>
      <c r="AR81" s="411" t="s">
        <v>140</v>
      </c>
      <c r="AS81" s="414"/>
      <c r="AT81" s="410"/>
      <c r="AU81" s="411" t="s">
        <v>140</v>
      </c>
      <c r="AV81" s="412"/>
      <c r="AW81" s="413"/>
      <c r="AX81" s="411" t="s">
        <v>140</v>
      </c>
      <c r="AY81" s="414"/>
      <c r="AZ81" s="287" t="str">
        <f t="shared" ref="AZ81:AZ84" si="41">IF(BB81&gt;0,BB81,IF(BC81&gt;0,BB81,""))</f>
        <v/>
      </c>
      <c r="BA81" s="288" t="str">
        <f t="shared" ref="BA81:BA84" si="42">IF(BB81&gt;0,BC81,IF(BC81&gt;0,BC81,""))</f>
        <v/>
      </c>
      <c r="BB81" s="265">
        <f t="shared" si="35"/>
        <v>0</v>
      </c>
      <c r="BC81" s="266">
        <f t="shared" si="36"/>
        <v>0</v>
      </c>
    </row>
    <row r="82" spans="1:55" ht="15" x14ac:dyDescent="0.25">
      <c r="A82" s="781" t="s">
        <v>422</v>
      </c>
      <c r="B82" s="281" t="str">
        <f t="shared" si="40"/>
        <v>-</v>
      </c>
      <c r="C82" s="876" t="s">
        <v>423</v>
      </c>
      <c r="D82" s="410"/>
      <c r="E82" s="411" t="s">
        <v>140</v>
      </c>
      <c r="F82" s="412"/>
      <c r="G82" s="413"/>
      <c r="H82" s="411" t="s">
        <v>140</v>
      </c>
      <c r="I82" s="414"/>
      <c r="J82" s="410"/>
      <c r="K82" s="411" t="s">
        <v>140</v>
      </c>
      <c r="L82" s="412"/>
      <c r="M82" s="413"/>
      <c r="N82" s="411" t="s">
        <v>140</v>
      </c>
      <c r="O82" s="414"/>
      <c r="P82" s="410"/>
      <c r="Q82" s="411" t="s">
        <v>140</v>
      </c>
      <c r="R82" s="412"/>
      <c r="S82" s="413"/>
      <c r="T82" s="411" t="s">
        <v>140</v>
      </c>
      <c r="U82" s="414"/>
      <c r="V82" s="410"/>
      <c r="W82" s="411" t="s">
        <v>140</v>
      </c>
      <c r="X82" s="412"/>
      <c r="Y82" s="413"/>
      <c r="Z82" s="411" t="s">
        <v>140</v>
      </c>
      <c r="AA82" s="414"/>
      <c r="AB82" s="410"/>
      <c r="AC82" s="411" t="s">
        <v>140</v>
      </c>
      <c r="AD82" s="412"/>
      <c r="AE82" s="413"/>
      <c r="AF82" s="411" t="s">
        <v>140</v>
      </c>
      <c r="AG82" s="414"/>
      <c r="AH82" s="410"/>
      <c r="AI82" s="411" t="s">
        <v>140</v>
      </c>
      <c r="AJ82" s="412"/>
      <c r="AK82" s="413"/>
      <c r="AL82" s="411" t="s">
        <v>140</v>
      </c>
      <c r="AM82" s="414"/>
      <c r="AN82" s="410"/>
      <c r="AO82" s="411" t="s">
        <v>140</v>
      </c>
      <c r="AP82" s="412"/>
      <c r="AQ82" s="413"/>
      <c r="AR82" s="411" t="s">
        <v>140</v>
      </c>
      <c r="AS82" s="414"/>
      <c r="AT82" s="410"/>
      <c r="AU82" s="411" t="s">
        <v>140</v>
      </c>
      <c r="AV82" s="412"/>
      <c r="AW82" s="413"/>
      <c r="AX82" s="411" t="s">
        <v>140</v>
      </c>
      <c r="AY82" s="414"/>
      <c r="AZ82" s="287" t="str">
        <f t="shared" si="41"/>
        <v/>
      </c>
      <c r="BA82" s="288" t="str">
        <f t="shared" si="42"/>
        <v/>
      </c>
      <c r="BB82" s="265">
        <f t="shared" si="35"/>
        <v>0</v>
      </c>
      <c r="BC82" s="266">
        <f t="shared" si="36"/>
        <v>0</v>
      </c>
    </row>
    <row r="83" spans="1:55" ht="15" x14ac:dyDescent="0.25">
      <c r="A83" s="548"/>
      <c r="B83" s="281" t="str">
        <f t="shared" ref="B83:B100" si="43">IF(A83&lt;&gt;"","-","")</f>
        <v/>
      </c>
      <c r="C83" s="549"/>
      <c r="D83" s="410"/>
      <c r="E83" s="411" t="s">
        <v>140</v>
      </c>
      <c r="F83" s="412"/>
      <c r="G83" s="413"/>
      <c r="H83" s="411" t="s">
        <v>140</v>
      </c>
      <c r="I83" s="414"/>
      <c r="J83" s="410"/>
      <c r="K83" s="411" t="s">
        <v>140</v>
      </c>
      <c r="L83" s="412"/>
      <c r="M83" s="413"/>
      <c r="N83" s="411" t="s">
        <v>140</v>
      </c>
      <c r="O83" s="414"/>
      <c r="P83" s="410"/>
      <c r="Q83" s="411" t="s">
        <v>140</v>
      </c>
      <c r="R83" s="412"/>
      <c r="S83" s="413"/>
      <c r="T83" s="411" t="s">
        <v>140</v>
      </c>
      <c r="U83" s="414"/>
      <c r="V83" s="410"/>
      <c r="W83" s="411" t="s">
        <v>140</v>
      </c>
      <c r="X83" s="412"/>
      <c r="Y83" s="413"/>
      <c r="Z83" s="411" t="s">
        <v>140</v>
      </c>
      <c r="AA83" s="414"/>
      <c r="AB83" s="410"/>
      <c r="AC83" s="411" t="s">
        <v>140</v>
      </c>
      <c r="AD83" s="412"/>
      <c r="AE83" s="413"/>
      <c r="AF83" s="411" t="s">
        <v>140</v>
      </c>
      <c r="AG83" s="414"/>
      <c r="AH83" s="410"/>
      <c r="AI83" s="411" t="s">
        <v>140</v>
      </c>
      <c r="AJ83" s="412"/>
      <c r="AK83" s="413"/>
      <c r="AL83" s="411" t="s">
        <v>140</v>
      </c>
      <c r="AM83" s="414"/>
      <c r="AN83" s="410"/>
      <c r="AO83" s="411" t="s">
        <v>140</v>
      </c>
      <c r="AP83" s="412"/>
      <c r="AQ83" s="413"/>
      <c r="AR83" s="411" t="s">
        <v>140</v>
      </c>
      <c r="AS83" s="414"/>
      <c r="AT83" s="410"/>
      <c r="AU83" s="411" t="s">
        <v>140</v>
      </c>
      <c r="AV83" s="412"/>
      <c r="AW83" s="413"/>
      <c r="AX83" s="411" t="s">
        <v>140</v>
      </c>
      <c r="AY83" s="414"/>
      <c r="AZ83" s="287" t="str">
        <f t="shared" si="41"/>
        <v/>
      </c>
      <c r="BA83" s="288" t="str">
        <f t="shared" si="42"/>
        <v/>
      </c>
      <c r="BB83" s="265">
        <f t="shared" si="35"/>
        <v>0</v>
      </c>
      <c r="BC83" s="266">
        <f t="shared" si="36"/>
        <v>0</v>
      </c>
    </row>
    <row r="84" spans="1:55" ht="15" x14ac:dyDescent="0.25">
      <c r="A84" s="548"/>
      <c r="B84" s="281" t="str">
        <f t="shared" si="43"/>
        <v/>
      </c>
      <c r="C84" s="547"/>
      <c r="D84" s="410"/>
      <c r="E84" s="411" t="s">
        <v>140</v>
      </c>
      <c r="F84" s="412"/>
      <c r="G84" s="413"/>
      <c r="H84" s="411" t="s">
        <v>140</v>
      </c>
      <c r="I84" s="414"/>
      <c r="J84" s="410"/>
      <c r="K84" s="411" t="s">
        <v>140</v>
      </c>
      <c r="L84" s="412"/>
      <c r="M84" s="413"/>
      <c r="N84" s="411" t="s">
        <v>140</v>
      </c>
      <c r="O84" s="414"/>
      <c r="P84" s="410"/>
      <c r="Q84" s="411" t="s">
        <v>140</v>
      </c>
      <c r="R84" s="412"/>
      <c r="S84" s="413"/>
      <c r="T84" s="411" t="s">
        <v>140</v>
      </c>
      <c r="U84" s="414"/>
      <c r="V84" s="410"/>
      <c r="W84" s="411" t="s">
        <v>140</v>
      </c>
      <c r="X84" s="412"/>
      <c r="Y84" s="413"/>
      <c r="Z84" s="411" t="s">
        <v>140</v>
      </c>
      <c r="AA84" s="414"/>
      <c r="AB84" s="410"/>
      <c r="AC84" s="411" t="s">
        <v>140</v>
      </c>
      <c r="AD84" s="412"/>
      <c r="AE84" s="413"/>
      <c r="AF84" s="411" t="s">
        <v>140</v>
      </c>
      <c r="AG84" s="414"/>
      <c r="AH84" s="410"/>
      <c r="AI84" s="411" t="s">
        <v>140</v>
      </c>
      <c r="AJ84" s="412"/>
      <c r="AK84" s="413"/>
      <c r="AL84" s="411" t="s">
        <v>140</v>
      </c>
      <c r="AM84" s="412"/>
      <c r="AN84" s="410"/>
      <c r="AO84" s="411" t="s">
        <v>140</v>
      </c>
      <c r="AP84" s="412"/>
      <c r="AQ84" s="413"/>
      <c r="AR84" s="411" t="s">
        <v>140</v>
      </c>
      <c r="AS84" s="414"/>
      <c r="AT84" s="410"/>
      <c r="AU84" s="411" t="s">
        <v>140</v>
      </c>
      <c r="AV84" s="412"/>
      <c r="AW84" s="413"/>
      <c r="AX84" s="411" t="s">
        <v>140</v>
      </c>
      <c r="AY84" s="414"/>
      <c r="AZ84" s="287" t="str">
        <f t="shared" si="41"/>
        <v/>
      </c>
      <c r="BA84" s="288" t="str">
        <f t="shared" si="42"/>
        <v/>
      </c>
      <c r="BB84" s="265">
        <f t="shared" si="35"/>
        <v>0</v>
      </c>
      <c r="BC84" s="266">
        <f t="shared" si="36"/>
        <v>0</v>
      </c>
    </row>
    <row r="85" spans="1:55" s="460" customFormat="1" ht="15" x14ac:dyDescent="0.25">
      <c r="A85" s="548"/>
      <c r="B85" s="281" t="str">
        <f t="shared" si="43"/>
        <v/>
      </c>
      <c r="C85" s="549"/>
      <c r="D85" s="410"/>
      <c r="E85" s="411" t="s">
        <v>140</v>
      </c>
      <c r="F85" s="412"/>
      <c r="G85" s="413"/>
      <c r="H85" s="411" t="s">
        <v>140</v>
      </c>
      <c r="I85" s="414"/>
      <c r="J85" s="410"/>
      <c r="K85" s="411" t="s">
        <v>140</v>
      </c>
      <c r="L85" s="412"/>
      <c r="M85" s="413"/>
      <c r="N85" s="411" t="s">
        <v>140</v>
      </c>
      <c r="O85" s="414"/>
      <c r="P85" s="410"/>
      <c r="Q85" s="411" t="s">
        <v>140</v>
      </c>
      <c r="R85" s="412"/>
      <c r="S85" s="413"/>
      <c r="T85" s="411" t="s">
        <v>140</v>
      </c>
      <c r="U85" s="414"/>
      <c r="V85" s="410"/>
      <c r="W85" s="411" t="s">
        <v>140</v>
      </c>
      <c r="X85" s="412"/>
      <c r="Y85" s="413"/>
      <c r="Z85" s="411" t="s">
        <v>140</v>
      </c>
      <c r="AA85" s="414"/>
      <c r="AB85" s="410"/>
      <c r="AC85" s="411" t="s">
        <v>140</v>
      </c>
      <c r="AD85" s="412"/>
      <c r="AE85" s="413"/>
      <c r="AF85" s="411" t="s">
        <v>140</v>
      </c>
      <c r="AG85" s="414"/>
      <c r="AH85" s="410"/>
      <c r="AI85" s="411" t="s">
        <v>140</v>
      </c>
      <c r="AJ85" s="412"/>
      <c r="AK85" s="413"/>
      <c r="AL85" s="411" t="s">
        <v>140</v>
      </c>
      <c r="AM85" s="412"/>
      <c r="AN85" s="410"/>
      <c r="AO85" s="411" t="s">
        <v>140</v>
      </c>
      <c r="AP85" s="412"/>
      <c r="AQ85" s="413"/>
      <c r="AR85" s="411" t="s">
        <v>140</v>
      </c>
      <c r="AS85" s="414"/>
      <c r="AT85" s="410"/>
      <c r="AU85" s="411" t="s">
        <v>140</v>
      </c>
      <c r="AV85" s="412"/>
      <c r="AW85" s="413"/>
      <c r="AX85" s="411" t="s">
        <v>140</v>
      </c>
      <c r="AY85" s="414"/>
      <c r="AZ85" s="287" t="str">
        <f t="shared" ref="AZ85:AZ100" si="44">IF(BB85&gt;0,BB85,IF(BC85&gt;0,BB85,""))</f>
        <v/>
      </c>
      <c r="BA85" s="288" t="str">
        <f t="shared" ref="BA85:BA100" si="45">IF(BB85&gt;0,BC85,IF(BC85&gt;0,BC85,""))</f>
        <v/>
      </c>
      <c r="BB85" s="460">
        <f t="shared" si="35"/>
        <v>0</v>
      </c>
      <c r="BC85" s="463">
        <f t="shared" si="36"/>
        <v>0</v>
      </c>
    </row>
    <row r="86" spans="1:55" s="460" customFormat="1" ht="15" x14ac:dyDescent="0.25">
      <c r="A86" s="695"/>
      <c r="B86" s="452" t="str">
        <f t="shared" si="43"/>
        <v/>
      </c>
      <c r="C86" s="696"/>
      <c r="D86" s="410"/>
      <c r="E86" s="411" t="s">
        <v>140</v>
      </c>
      <c r="F86" s="412"/>
      <c r="G86" s="413"/>
      <c r="H86" s="411" t="s">
        <v>140</v>
      </c>
      <c r="I86" s="414"/>
      <c r="J86" s="410"/>
      <c r="K86" s="411" t="s">
        <v>140</v>
      </c>
      <c r="L86" s="412"/>
      <c r="M86" s="413"/>
      <c r="N86" s="411" t="s">
        <v>140</v>
      </c>
      <c r="O86" s="414"/>
      <c r="P86" s="410"/>
      <c r="Q86" s="411" t="s">
        <v>140</v>
      </c>
      <c r="R86" s="412"/>
      <c r="S86" s="413"/>
      <c r="T86" s="411" t="s">
        <v>140</v>
      </c>
      <c r="U86" s="414"/>
      <c r="V86" s="410"/>
      <c r="W86" s="411" t="s">
        <v>140</v>
      </c>
      <c r="X86" s="412"/>
      <c r="Y86" s="413"/>
      <c r="Z86" s="411" t="s">
        <v>140</v>
      </c>
      <c r="AA86" s="414"/>
      <c r="AB86" s="410"/>
      <c r="AC86" s="411" t="s">
        <v>140</v>
      </c>
      <c r="AD86" s="412"/>
      <c r="AE86" s="413"/>
      <c r="AF86" s="411" t="s">
        <v>140</v>
      </c>
      <c r="AG86" s="414"/>
      <c r="AH86" s="410"/>
      <c r="AI86" s="411" t="s">
        <v>140</v>
      </c>
      <c r="AJ86" s="412"/>
      <c r="AK86" s="413"/>
      <c r="AL86" s="411" t="s">
        <v>140</v>
      </c>
      <c r="AM86" s="414"/>
      <c r="AN86" s="410"/>
      <c r="AO86" s="411" t="s">
        <v>140</v>
      </c>
      <c r="AP86" s="412"/>
      <c r="AQ86" s="413"/>
      <c r="AR86" s="411" t="s">
        <v>140</v>
      </c>
      <c r="AS86" s="414"/>
      <c r="AT86" s="410"/>
      <c r="AU86" s="411" t="s">
        <v>140</v>
      </c>
      <c r="AV86" s="412"/>
      <c r="AW86" s="413"/>
      <c r="AX86" s="411" t="s">
        <v>140</v>
      </c>
      <c r="AY86" s="414"/>
      <c r="AZ86" s="287" t="str">
        <f t="shared" si="44"/>
        <v/>
      </c>
      <c r="BA86" s="288" t="str">
        <f t="shared" si="45"/>
        <v/>
      </c>
      <c r="BB86" s="460">
        <f t="shared" si="35"/>
        <v>0</v>
      </c>
      <c r="BC86" s="463">
        <f t="shared" si="36"/>
        <v>0</v>
      </c>
    </row>
    <row r="87" spans="1:55" s="460" customFormat="1" ht="15" x14ac:dyDescent="0.25">
      <c r="A87" s="695"/>
      <c r="B87" s="452" t="str">
        <f t="shared" si="43"/>
        <v/>
      </c>
      <c r="C87" s="696"/>
      <c r="D87" s="410"/>
      <c r="E87" s="411" t="s">
        <v>140</v>
      </c>
      <c r="F87" s="412"/>
      <c r="G87" s="413"/>
      <c r="H87" s="411" t="s">
        <v>140</v>
      </c>
      <c r="I87" s="414"/>
      <c r="J87" s="410"/>
      <c r="K87" s="411" t="s">
        <v>140</v>
      </c>
      <c r="L87" s="412"/>
      <c r="M87" s="413"/>
      <c r="N87" s="411" t="s">
        <v>140</v>
      </c>
      <c r="O87" s="414"/>
      <c r="P87" s="410"/>
      <c r="Q87" s="411" t="s">
        <v>140</v>
      </c>
      <c r="R87" s="412"/>
      <c r="S87" s="413"/>
      <c r="T87" s="411" t="s">
        <v>140</v>
      </c>
      <c r="U87" s="414"/>
      <c r="V87" s="410"/>
      <c r="W87" s="411" t="s">
        <v>140</v>
      </c>
      <c r="X87" s="412"/>
      <c r="Y87" s="413"/>
      <c r="Z87" s="411" t="s">
        <v>140</v>
      </c>
      <c r="AA87" s="414"/>
      <c r="AB87" s="410"/>
      <c r="AC87" s="411" t="s">
        <v>140</v>
      </c>
      <c r="AD87" s="412"/>
      <c r="AE87" s="413"/>
      <c r="AF87" s="411" t="s">
        <v>140</v>
      </c>
      <c r="AG87" s="414"/>
      <c r="AH87" s="410"/>
      <c r="AI87" s="411" t="s">
        <v>140</v>
      </c>
      <c r="AJ87" s="412"/>
      <c r="AK87" s="413"/>
      <c r="AL87" s="411" t="s">
        <v>140</v>
      </c>
      <c r="AM87" s="414"/>
      <c r="AN87" s="410"/>
      <c r="AO87" s="411" t="s">
        <v>140</v>
      </c>
      <c r="AP87" s="412"/>
      <c r="AQ87" s="413"/>
      <c r="AR87" s="411" t="s">
        <v>140</v>
      </c>
      <c r="AS87" s="414"/>
      <c r="AT87" s="410"/>
      <c r="AU87" s="411" t="s">
        <v>140</v>
      </c>
      <c r="AV87" s="412"/>
      <c r="AW87" s="413"/>
      <c r="AX87" s="411" t="s">
        <v>140</v>
      </c>
      <c r="AY87" s="414"/>
      <c r="AZ87" s="287" t="str">
        <f t="shared" si="44"/>
        <v/>
      </c>
      <c r="BA87" s="288" t="str">
        <f t="shared" si="45"/>
        <v/>
      </c>
      <c r="BB87" s="460">
        <f t="shared" si="35"/>
        <v>0</v>
      </c>
      <c r="BC87" s="463">
        <f t="shared" si="36"/>
        <v>0</v>
      </c>
    </row>
    <row r="88" spans="1:55" s="460" customFormat="1" ht="15" x14ac:dyDescent="0.25">
      <c r="A88" s="695"/>
      <c r="B88" s="452" t="str">
        <f t="shared" si="43"/>
        <v/>
      </c>
      <c r="C88" s="696"/>
      <c r="D88" s="410"/>
      <c r="E88" s="411" t="s">
        <v>140</v>
      </c>
      <c r="F88" s="412"/>
      <c r="G88" s="413"/>
      <c r="H88" s="411" t="s">
        <v>140</v>
      </c>
      <c r="I88" s="414"/>
      <c r="J88" s="410"/>
      <c r="K88" s="411" t="s">
        <v>140</v>
      </c>
      <c r="L88" s="412"/>
      <c r="M88" s="413"/>
      <c r="N88" s="411" t="s">
        <v>140</v>
      </c>
      <c r="O88" s="414"/>
      <c r="P88" s="410"/>
      <c r="Q88" s="411" t="s">
        <v>140</v>
      </c>
      <c r="R88" s="412"/>
      <c r="S88" s="413"/>
      <c r="T88" s="411" t="s">
        <v>140</v>
      </c>
      <c r="U88" s="414"/>
      <c r="V88" s="410"/>
      <c r="W88" s="411" t="s">
        <v>140</v>
      </c>
      <c r="X88" s="412"/>
      <c r="Y88" s="413"/>
      <c r="Z88" s="411" t="s">
        <v>140</v>
      </c>
      <c r="AA88" s="414"/>
      <c r="AB88" s="410"/>
      <c r="AC88" s="411" t="s">
        <v>140</v>
      </c>
      <c r="AD88" s="412"/>
      <c r="AE88" s="413"/>
      <c r="AF88" s="411" t="s">
        <v>140</v>
      </c>
      <c r="AG88" s="414"/>
      <c r="AH88" s="410"/>
      <c r="AI88" s="411" t="s">
        <v>140</v>
      </c>
      <c r="AJ88" s="412"/>
      <c r="AK88" s="413"/>
      <c r="AL88" s="411" t="s">
        <v>140</v>
      </c>
      <c r="AM88" s="414"/>
      <c r="AN88" s="410"/>
      <c r="AO88" s="411" t="s">
        <v>140</v>
      </c>
      <c r="AP88" s="412"/>
      <c r="AQ88" s="413"/>
      <c r="AR88" s="411" t="s">
        <v>140</v>
      </c>
      <c r="AS88" s="414"/>
      <c r="AT88" s="410"/>
      <c r="AU88" s="411" t="s">
        <v>140</v>
      </c>
      <c r="AV88" s="412"/>
      <c r="AW88" s="413"/>
      <c r="AX88" s="411" t="s">
        <v>140</v>
      </c>
      <c r="AY88" s="414"/>
      <c r="AZ88" s="287" t="str">
        <f t="shared" si="44"/>
        <v/>
      </c>
      <c r="BA88" s="288" t="str">
        <f t="shared" si="45"/>
        <v/>
      </c>
      <c r="BB88" s="460">
        <f t="shared" si="35"/>
        <v>0</v>
      </c>
      <c r="BC88" s="463">
        <f t="shared" si="36"/>
        <v>0</v>
      </c>
    </row>
    <row r="89" spans="1:55" s="460" customFormat="1" ht="15" x14ac:dyDescent="0.25">
      <c r="A89" s="695"/>
      <c r="B89" s="452" t="str">
        <f t="shared" si="43"/>
        <v/>
      </c>
      <c r="C89" s="696"/>
      <c r="D89" s="410"/>
      <c r="E89" s="411" t="s">
        <v>140</v>
      </c>
      <c r="F89" s="412"/>
      <c r="G89" s="413"/>
      <c r="H89" s="411" t="s">
        <v>140</v>
      </c>
      <c r="I89" s="414"/>
      <c r="J89" s="410"/>
      <c r="K89" s="411" t="s">
        <v>140</v>
      </c>
      <c r="L89" s="412"/>
      <c r="M89" s="413"/>
      <c r="N89" s="411" t="s">
        <v>140</v>
      </c>
      <c r="O89" s="414"/>
      <c r="P89" s="410"/>
      <c r="Q89" s="411" t="s">
        <v>140</v>
      </c>
      <c r="R89" s="412"/>
      <c r="S89" s="413"/>
      <c r="T89" s="411" t="s">
        <v>140</v>
      </c>
      <c r="U89" s="414"/>
      <c r="V89" s="410"/>
      <c r="W89" s="411" t="s">
        <v>140</v>
      </c>
      <c r="X89" s="412"/>
      <c r="Y89" s="413"/>
      <c r="Z89" s="411" t="s">
        <v>140</v>
      </c>
      <c r="AA89" s="414"/>
      <c r="AB89" s="410"/>
      <c r="AC89" s="411" t="s">
        <v>140</v>
      </c>
      <c r="AD89" s="412"/>
      <c r="AE89" s="413"/>
      <c r="AF89" s="411" t="s">
        <v>140</v>
      </c>
      <c r="AG89" s="414"/>
      <c r="AH89" s="410"/>
      <c r="AI89" s="411" t="s">
        <v>140</v>
      </c>
      <c r="AJ89" s="412"/>
      <c r="AK89" s="413"/>
      <c r="AL89" s="411" t="s">
        <v>140</v>
      </c>
      <c r="AM89" s="414"/>
      <c r="AN89" s="410"/>
      <c r="AO89" s="411" t="s">
        <v>140</v>
      </c>
      <c r="AP89" s="412"/>
      <c r="AQ89" s="413"/>
      <c r="AR89" s="411" t="s">
        <v>140</v>
      </c>
      <c r="AS89" s="414"/>
      <c r="AT89" s="410"/>
      <c r="AU89" s="411" t="s">
        <v>140</v>
      </c>
      <c r="AV89" s="412"/>
      <c r="AW89" s="413"/>
      <c r="AX89" s="411" t="s">
        <v>140</v>
      </c>
      <c r="AY89" s="414"/>
      <c r="AZ89" s="287" t="str">
        <f t="shared" si="44"/>
        <v/>
      </c>
      <c r="BA89" s="288" t="str">
        <f t="shared" si="45"/>
        <v/>
      </c>
      <c r="BB89" s="460">
        <f t="shared" si="35"/>
        <v>0</v>
      </c>
      <c r="BC89" s="463">
        <f t="shared" si="36"/>
        <v>0</v>
      </c>
    </row>
    <row r="90" spans="1:55" s="460" customFormat="1" ht="15" x14ac:dyDescent="0.25">
      <c r="A90" s="695"/>
      <c r="B90" s="452" t="str">
        <f t="shared" si="43"/>
        <v/>
      </c>
      <c r="C90" s="696"/>
      <c r="D90" s="410"/>
      <c r="E90" s="411" t="s">
        <v>140</v>
      </c>
      <c r="F90" s="412"/>
      <c r="G90" s="413"/>
      <c r="H90" s="411" t="s">
        <v>140</v>
      </c>
      <c r="I90" s="414"/>
      <c r="J90" s="410"/>
      <c r="K90" s="411" t="s">
        <v>140</v>
      </c>
      <c r="L90" s="412"/>
      <c r="M90" s="413"/>
      <c r="N90" s="411" t="s">
        <v>140</v>
      </c>
      <c r="O90" s="414"/>
      <c r="P90" s="410"/>
      <c r="Q90" s="411" t="s">
        <v>140</v>
      </c>
      <c r="R90" s="412"/>
      <c r="S90" s="413"/>
      <c r="T90" s="411" t="s">
        <v>140</v>
      </c>
      <c r="U90" s="414"/>
      <c r="V90" s="410"/>
      <c r="W90" s="411" t="s">
        <v>140</v>
      </c>
      <c r="X90" s="412"/>
      <c r="Y90" s="413"/>
      <c r="Z90" s="411" t="s">
        <v>140</v>
      </c>
      <c r="AA90" s="414"/>
      <c r="AB90" s="410"/>
      <c r="AC90" s="411" t="s">
        <v>140</v>
      </c>
      <c r="AD90" s="412"/>
      <c r="AE90" s="413"/>
      <c r="AF90" s="411" t="s">
        <v>140</v>
      </c>
      <c r="AG90" s="414"/>
      <c r="AH90" s="410"/>
      <c r="AI90" s="411" t="s">
        <v>140</v>
      </c>
      <c r="AJ90" s="412"/>
      <c r="AK90" s="413"/>
      <c r="AL90" s="411" t="s">
        <v>140</v>
      </c>
      <c r="AM90" s="412"/>
      <c r="AN90" s="410"/>
      <c r="AO90" s="411" t="s">
        <v>140</v>
      </c>
      <c r="AP90" s="412"/>
      <c r="AQ90" s="413"/>
      <c r="AR90" s="411" t="s">
        <v>140</v>
      </c>
      <c r="AS90" s="414"/>
      <c r="AT90" s="410"/>
      <c r="AU90" s="411" t="s">
        <v>140</v>
      </c>
      <c r="AV90" s="412"/>
      <c r="AW90" s="413"/>
      <c r="AX90" s="411" t="s">
        <v>140</v>
      </c>
      <c r="AY90" s="414"/>
      <c r="AZ90" s="287" t="str">
        <f t="shared" ref="AZ90:AZ94" si="46">IF(BB90&gt;0,BB90,IF(BC90&gt;0,BB90,""))</f>
        <v/>
      </c>
      <c r="BA90" s="288" t="str">
        <f t="shared" ref="BA90:BA94" si="47">IF(BB90&gt;0,BC90,IF(BC90&gt;0,BC90,""))</f>
        <v/>
      </c>
      <c r="BB90" s="460">
        <f t="shared" ref="BB90:BB94" si="48">SUM(D90,G90,J90,M90,P90,S90,V90,Y90,AB90,AE90,AH90,AK90,AN90,AQ90,AT90,AW90)</f>
        <v>0</v>
      </c>
      <c r="BC90" s="463">
        <f t="shared" ref="BC90:BC94" si="49">SUM(F90,I90,L90,O90,R90,U90,X90,AA90,AD90,AG90,AJ90,AM90,AP90,AS90,AV90,AY90)</f>
        <v>0</v>
      </c>
    </row>
    <row r="91" spans="1:55" s="460" customFormat="1" ht="15" x14ac:dyDescent="0.25">
      <c r="A91" s="695"/>
      <c r="B91" s="452" t="str">
        <f t="shared" si="43"/>
        <v/>
      </c>
      <c r="C91" s="696"/>
      <c r="D91" s="410"/>
      <c r="E91" s="411" t="s">
        <v>140</v>
      </c>
      <c r="F91" s="412"/>
      <c r="G91" s="413"/>
      <c r="H91" s="411" t="s">
        <v>140</v>
      </c>
      <c r="I91" s="414"/>
      <c r="J91" s="410"/>
      <c r="K91" s="411" t="s">
        <v>140</v>
      </c>
      <c r="L91" s="412"/>
      <c r="M91" s="413"/>
      <c r="N91" s="411" t="s">
        <v>140</v>
      </c>
      <c r="O91" s="414"/>
      <c r="P91" s="410"/>
      <c r="Q91" s="411" t="s">
        <v>140</v>
      </c>
      <c r="R91" s="412"/>
      <c r="S91" s="413"/>
      <c r="T91" s="411" t="s">
        <v>140</v>
      </c>
      <c r="U91" s="414"/>
      <c r="V91" s="410"/>
      <c r="W91" s="411" t="s">
        <v>140</v>
      </c>
      <c r="X91" s="412"/>
      <c r="Y91" s="413"/>
      <c r="Z91" s="411" t="s">
        <v>140</v>
      </c>
      <c r="AA91" s="414"/>
      <c r="AB91" s="410"/>
      <c r="AC91" s="411" t="s">
        <v>140</v>
      </c>
      <c r="AD91" s="412"/>
      <c r="AE91" s="413"/>
      <c r="AF91" s="411" t="s">
        <v>140</v>
      </c>
      <c r="AG91" s="414"/>
      <c r="AH91" s="410"/>
      <c r="AI91" s="411" t="s">
        <v>140</v>
      </c>
      <c r="AJ91" s="412"/>
      <c r="AK91" s="413"/>
      <c r="AL91" s="411" t="s">
        <v>140</v>
      </c>
      <c r="AM91" s="414"/>
      <c r="AN91" s="410"/>
      <c r="AO91" s="411" t="s">
        <v>140</v>
      </c>
      <c r="AP91" s="412"/>
      <c r="AQ91" s="413"/>
      <c r="AR91" s="411" t="s">
        <v>140</v>
      </c>
      <c r="AS91" s="414"/>
      <c r="AT91" s="410"/>
      <c r="AU91" s="411" t="s">
        <v>140</v>
      </c>
      <c r="AV91" s="412"/>
      <c r="AW91" s="413"/>
      <c r="AX91" s="411" t="s">
        <v>140</v>
      </c>
      <c r="AY91" s="414"/>
      <c r="AZ91" s="287" t="str">
        <f t="shared" si="46"/>
        <v/>
      </c>
      <c r="BA91" s="288" t="str">
        <f t="shared" si="47"/>
        <v/>
      </c>
      <c r="BB91" s="460">
        <f t="shared" si="48"/>
        <v>0</v>
      </c>
      <c r="BC91" s="463">
        <f t="shared" si="49"/>
        <v>0</v>
      </c>
    </row>
    <row r="92" spans="1:55" s="460" customFormat="1" ht="15" x14ac:dyDescent="0.25">
      <c r="A92" s="695"/>
      <c r="B92" s="452" t="str">
        <f t="shared" si="43"/>
        <v/>
      </c>
      <c r="C92" s="696"/>
      <c r="D92" s="410"/>
      <c r="E92" s="411" t="s">
        <v>140</v>
      </c>
      <c r="F92" s="412"/>
      <c r="G92" s="413"/>
      <c r="H92" s="411" t="s">
        <v>140</v>
      </c>
      <c r="I92" s="414"/>
      <c r="J92" s="410"/>
      <c r="K92" s="411" t="s">
        <v>140</v>
      </c>
      <c r="L92" s="412"/>
      <c r="M92" s="413"/>
      <c r="N92" s="411" t="s">
        <v>140</v>
      </c>
      <c r="O92" s="414"/>
      <c r="P92" s="410"/>
      <c r="Q92" s="411" t="s">
        <v>140</v>
      </c>
      <c r="R92" s="412"/>
      <c r="S92" s="413"/>
      <c r="T92" s="411" t="s">
        <v>140</v>
      </c>
      <c r="U92" s="414"/>
      <c r="V92" s="410"/>
      <c r="W92" s="411" t="s">
        <v>140</v>
      </c>
      <c r="X92" s="412"/>
      <c r="Y92" s="413"/>
      <c r="Z92" s="411" t="s">
        <v>140</v>
      </c>
      <c r="AA92" s="414"/>
      <c r="AB92" s="410"/>
      <c r="AC92" s="411" t="s">
        <v>140</v>
      </c>
      <c r="AD92" s="412"/>
      <c r="AE92" s="413"/>
      <c r="AF92" s="411" t="s">
        <v>140</v>
      </c>
      <c r="AG92" s="414"/>
      <c r="AH92" s="410"/>
      <c r="AI92" s="411" t="s">
        <v>140</v>
      </c>
      <c r="AJ92" s="412"/>
      <c r="AK92" s="413"/>
      <c r="AL92" s="411" t="s">
        <v>140</v>
      </c>
      <c r="AM92" s="414"/>
      <c r="AN92" s="410"/>
      <c r="AO92" s="411" t="s">
        <v>140</v>
      </c>
      <c r="AP92" s="412"/>
      <c r="AQ92" s="413"/>
      <c r="AR92" s="411" t="s">
        <v>140</v>
      </c>
      <c r="AS92" s="414"/>
      <c r="AT92" s="410"/>
      <c r="AU92" s="411" t="s">
        <v>140</v>
      </c>
      <c r="AV92" s="412"/>
      <c r="AW92" s="413"/>
      <c r="AX92" s="411" t="s">
        <v>140</v>
      </c>
      <c r="AY92" s="414"/>
      <c r="AZ92" s="287" t="str">
        <f t="shared" si="46"/>
        <v/>
      </c>
      <c r="BA92" s="288" t="str">
        <f t="shared" si="47"/>
        <v/>
      </c>
      <c r="BB92" s="460">
        <f t="shared" si="48"/>
        <v>0</v>
      </c>
      <c r="BC92" s="463">
        <f t="shared" si="49"/>
        <v>0</v>
      </c>
    </row>
    <row r="93" spans="1:55" s="460" customFormat="1" ht="15" x14ac:dyDescent="0.25">
      <c r="A93" s="695"/>
      <c r="B93" s="452" t="str">
        <f t="shared" si="43"/>
        <v/>
      </c>
      <c r="C93" s="696"/>
      <c r="D93" s="410"/>
      <c r="E93" s="411" t="s">
        <v>140</v>
      </c>
      <c r="F93" s="412"/>
      <c r="G93" s="413"/>
      <c r="H93" s="411" t="s">
        <v>140</v>
      </c>
      <c r="I93" s="414"/>
      <c r="J93" s="410"/>
      <c r="K93" s="411" t="s">
        <v>140</v>
      </c>
      <c r="L93" s="412"/>
      <c r="M93" s="413"/>
      <c r="N93" s="411" t="s">
        <v>140</v>
      </c>
      <c r="O93" s="414"/>
      <c r="P93" s="410"/>
      <c r="Q93" s="411" t="s">
        <v>140</v>
      </c>
      <c r="R93" s="412"/>
      <c r="S93" s="413"/>
      <c r="T93" s="411" t="s">
        <v>140</v>
      </c>
      <c r="U93" s="414"/>
      <c r="V93" s="410"/>
      <c r="W93" s="411" t="s">
        <v>140</v>
      </c>
      <c r="X93" s="412"/>
      <c r="Y93" s="413"/>
      <c r="Z93" s="411" t="s">
        <v>140</v>
      </c>
      <c r="AA93" s="414"/>
      <c r="AB93" s="410"/>
      <c r="AC93" s="411" t="s">
        <v>140</v>
      </c>
      <c r="AD93" s="412"/>
      <c r="AE93" s="413"/>
      <c r="AF93" s="411" t="s">
        <v>140</v>
      </c>
      <c r="AG93" s="414"/>
      <c r="AH93" s="410"/>
      <c r="AI93" s="411" t="s">
        <v>140</v>
      </c>
      <c r="AJ93" s="412"/>
      <c r="AK93" s="413"/>
      <c r="AL93" s="411" t="s">
        <v>140</v>
      </c>
      <c r="AM93" s="414"/>
      <c r="AN93" s="410"/>
      <c r="AO93" s="411" t="s">
        <v>140</v>
      </c>
      <c r="AP93" s="412"/>
      <c r="AQ93" s="413"/>
      <c r="AR93" s="411" t="s">
        <v>140</v>
      </c>
      <c r="AS93" s="414"/>
      <c r="AT93" s="410"/>
      <c r="AU93" s="411" t="s">
        <v>140</v>
      </c>
      <c r="AV93" s="412"/>
      <c r="AW93" s="413"/>
      <c r="AX93" s="411" t="s">
        <v>140</v>
      </c>
      <c r="AY93" s="414"/>
      <c r="AZ93" s="287" t="str">
        <f t="shared" si="46"/>
        <v/>
      </c>
      <c r="BA93" s="288" t="str">
        <f t="shared" si="47"/>
        <v/>
      </c>
      <c r="BB93" s="460">
        <f t="shared" si="48"/>
        <v>0</v>
      </c>
      <c r="BC93" s="463">
        <f t="shared" si="49"/>
        <v>0</v>
      </c>
    </row>
    <row r="94" spans="1:55" s="460" customFormat="1" ht="15" x14ac:dyDescent="0.25">
      <c r="A94" s="695"/>
      <c r="B94" s="452" t="str">
        <f t="shared" si="43"/>
        <v/>
      </c>
      <c r="C94" s="696"/>
      <c r="D94" s="410"/>
      <c r="E94" s="411" t="s">
        <v>140</v>
      </c>
      <c r="F94" s="412"/>
      <c r="G94" s="413"/>
      <c r="H94" s="411" t="s">
        <v>140</v>
      </c>
      <c r="I94" s="414"/>
      <c r="J94" s="410"/>
      <c r="K94" s="411" t="s">
        <v>140</v>
      </c>
      <c r="L94" s="412"/>
      <c r="M94" s="413"/>
      <c r="N94" s="411" t="s">
        <v>140</v>
      </c>
      <c r="O94" s="414"/>
      <c r="P94" s="410"/>
      <c r="Q94" s="411" t="s">
        <v>140</v>
      </c>
      <c r="R94" s="412"/>
      <c r="S94" s="413"/>
      <c r="T94" s="411" t="s">
        <v>140</v>
      </c>
      <c r="U94" s="414"/>
      <c r="V94" s="410"/>
      <c r="W94" s="411" t="s">
        <v>140</v>
      </c>
      <c r="X94" s="412"/>
      <c r="Y94" s="413"/>
      <c r="Z94" s="411" t="s">
        <v>140</v>
      </c>
      <c r="AA94" s="414"/>
      <c r="AB94" s="410"/>
      <c r="AC94" s="411" t="s">
        <v>140</v>
      </c>
      <c r="AD94" s="412"/>
      <c r="AE94" s="413"/>
      <c r="AF94" s="411" t="s">
        <v>140</v>
      </c>
      <c r="AG94" s="414"/>
      <c r="AH94" s="410"/>
      <c r="AI94" s="411" t="s">
        <v>140</v>
      </c>
      <c r="AJ94" s="412"/>
      <c r="AK94" s="413"/>
      <c r="AL94" s="411" t="s">
        <v>140</v>
      </c>
      <c r="AM94" s="414"/>
      <c r="AN94" s="410"/>
      <c r="AO94" s="411" t="s">
        <v>140</v>
      </c>
      <c r="AP94" s="412"/>
      <c r="AQ94" s="413"/>
      <c r="AR94" s="411" t="s">
        <v>140</v>
      </c>
      <c r="AS94" s="414"/>
      <c r="AT94" s="410"/>
      <c r="AU94" s="411" t="s">
        <v>140</v>
      </c>
      <c r="AV94" s="412"/>
      <c r="AW94" s="413"/>
      <c r="AX94" s="411" t="s">
        <v>140</v>
      </c>
      <c r="AY94" s="414"/>
      <c r="AZ94" s="287" t="str">
        <f t="shared" si="46"/>
        <v/>
      </c>
      <c r="BA94" s="288" t="str">
        <f t="shared" si="47"/>
        <v/>
      </c>
      <c r="BB94" s="460">
        <f t="shared" si="48"/>
        <v>0</v>
      </c>
      <c r="BC94" s="463">
        <f t="shared" si="49"/>
        <v>0</v>
      </c>
    </row>
    <row r="95" spans="1:55" ht="15" x14ac:dyDescent="0.25">
      <c r="A95" s="695"/>
      <c r="B95" s="452" t="str">
        <f t="shared" si="43"/>
        <v/>
      </c>
      <c r="C95" s="696"/>
      <c r="D95" s="410"/>
      <c r="E95" s="411" t="s">
        <v>140</v>
      </c>
      <c r="F95" s="412"/>
      <c r="G95" s="413"/>
      <c r="H95" s="411" t="s">
        <v>140</v>
      </c>
      <c r="I95" s="414"/>
      <c r="J95" s="410"/>
      <c r="K95" s="411" t="s">
        <v>140</v>
      </c>
      <c r="L95" s="412"/>
      <c r="M95" s="413"/>
      <c r="N95" s="411" t="s">
        <v>140</v>
      </c>
      <c r="O95" s="414"/>
      <c r="P95" s="410"/>
      <c r="Q95" s="411" t="s">
        <v>140</v>
      </c>
      <c r="R95" s="412"/>
      <c r="S95" s="413"/>
      <c r="T95" s="411" t="s">
        <v>140</v>
      </c>
      <c r="U95" s="414"/>
      <c r="V95" s="410"/>
      <c r="W95" s="411" t="s">
        <v>140</v>
      </c>
      <c r="X95" s="412"/>
      <c r="Y95" s="413"/>
      <c r="Z95" s="411" t="s">
        <v>140</v>
      </c>
      <c r="AA95" s="414"/>
      <c r="AB95" s="410"/>
      <c r="AC95" s="411" t="s">
        <v>140</v>
      </c>
      <c r="AD95" s="412"/>
      <c r="AE95" s="413"/>
      <c r="AF95" s="411" t="s">
        <v>140</v>
      </c>
      <c r="AG95" s="414"/>
      <c r="AH95" s="410"/>
      <c r="AI95" s="411" t="s">
        <v>140</v>
      </c>
      <c r="AJ95" s="412"/>
      <c r="AK95" s="413"/>
      <c r="AL95" s="411" t="s">
        <v>140</v>
      </c>
      <c r="AM95" s="412"/>
      <c r="AN95" s="410"/>
      <c r="AO95" s="411" t="s">
        <v>140</v>
      </c>
      <c r="AP95" s="412"/>
      <c r="AQ95" s="413"/>
      <c r="AR95" s="411" t="s">
        <v>140</v>
      </c>
      <c r="AS95" s="414"/>
      <c r="AT95" s="410"/>
      <c r="AU95" s="411" t="s">
        <v>140</v>
      </c>
      <c r="AV95" s="412"/>
      <c r="AW95" s="413"/>
      <c r="AX95" s="411" t="s">
        <v>140</v>
      </c>
      <c r="AY95" s="414"/>
      <c r="AZ95" s="287" t="str">
        <f t="shared" si="44"/>
        <v/>
      </c>
      <c r="BA95" s="288" t="str">
        <f t="shared" si="45"/>
        <v/>
      </c>
      <c r="BB95" s="265">
        <f t="shared" si="35"/>
        <v>0</v>
      </c>
      <c r="BC95" s="266">
        <f t="shared" si="36"/>
        <v>0</v>
      </c>
    </row>
    <row r="96" spans="1:55" ht="15" x14ac:dyDescent="0.25">
      <c r="A96" s="695"/>
      <c r="B96" s="452" t="str">
        <f t="shared" si="43"/>
        <v/>
      </c>
      <c r="C96" s="696"/>
      <c r="D96" s="410"/>
      <c r="E96" s="411" t="s">
        <v>140</v>
      </c>
      <c r="F96" s="412"/>
      <c r="G96" s="413"/>
      <c r="H96" s="411" t="s">
        <v>140</v>
      </c>
      <c r="I96" s="414"/>
      <c r="J96" s="410"/>
      <c r="K96" s="411" t="s">
        <v>140</v>
      </c>
      <c r="L96" s="412"/>
      <c r="M96" s="413"/>
      <c r="N96" s="411" t="s">
        <v>140</v>
      </c>
      <c r="O96" s="414"/>
      <c r="P96" s="410"/>
      <c r="Q96" s="411" t="s">
        <v>140</v>
      </c>
      <c r="R96" s="412"/>
      <c r="S96" s="413"/>
      <c r="T96" s="411" t="s">
        <v>140</v>
      </c>
      <c r="U96" s="414"/>
      <c r="V96" s="410"/>
      <c r="W96" s="411" t="s">
        <v>140</v>
      </c>
      <c r="X96" s="412"/>
      <c r="Y96" s="413"/>
      <c r="Z96" s="411" t="s">
        <v>140</v>
      </c>
      <c r="AA96" s="414"/>
      <c r="AB96" s="410"/>
      <c r="AC96" s="411" t="s">
        <v>140</v>
      </c>
      <c r="AD96" s="412"/>
      <c r="AE96" s="413"/>
      <c r="AF96" s="411" t="s">
        <v>140</v>
      </c>
      <c r="AG96" s="414"/>
      <c r="AH96" s="410"/>
      <c r="AI96" s="411" t="s">
        <v>140</v>
      </c>
      <c r="AJ96" s="412"/>
      <c r="AK96" s="413"/>
      <c r="AL96" s="411" t="s">
        <v>140</v>
      </c>
      <c r="AM96" s="414"/>
      <c r="AN96" s="410"/>
      <c r="AO96" s="411" t="s">
        <v>140</v>
      </c>
      <c r="AP96" s="412"/>
      <c r="AQ96" s="413"/>
      <c r="AR96" s="411" t="s">
        <v>140</v>
      </c>
      <c r="AS96" s="414"/>
      <c r="AT96" s="410"/>
      <c r="AU96" s="411" t="s">
        <v>140</v>
      </c>
      <c r="AV96" s="412"/>
      <c r="AW96" s="413"/>
      <c r="AX96" s="411" t="s">
        <v>140</v>
      </c>
      <c r="AY96" s="414"/>
      <c r="AZ96" s="287" t="str">
        <f t="shared" si="44"/>
        <v/>
      </c>
      <c r="BA96" s="288" t="str">
        <f t="shared" si="45"/>
        <v/>
      </c>
      <c r="BB96" s="265">
        <f t="shared" si="35"/>
        <v>0</v>
      </c>
      <c r="BC96" s="266">
        <f t="shared" si="36"/>
        <v>0</v>
      </c>
    </row>
    <row r="97" spans="1:55" ht="15" x14ac:dyDescent="0.25">
      <c r="A97" s="695"/>
      <c r="B97" s="452" t="str">
        <f t="shared" si="43"/>
        <v/>
      </c>
      <c r="C97" s="696"/>
      <c r="D97" s="410"/>
      <c r="E97" s="411" t="s">
        <v>140</v>
      </c>
      <c r="F97" s="412"/>
      <c r="G97" s="413"/>
      <c r="H97" s="411" t="s">
        <v>140</v>
      </c>
      <c r="I97" s="414"/>
      <c r="J97" s="410"/>
      <c r="K97" s="411" t="s">
        <v>140</v>
      </c>
      <c r="L97" s="412"/>
      <c r="M97" s="413"/>
      <c r="N97" s="411" t="s">
        <v>140</v>
      </c>
      <c r="O97" s="414"/>
      <c r="P97" s="410"/>
      <c r="Q97" s="411" t="s">
        <v>140</v>
      </c>
      <c r="R97" s="412"/>
      <c r="S97" s="413"/>
      <c r="T97" s="411" t="s">
        <v>140</v>
      </c>
      <c r="U97" s="414"/>
      <c r="V97" s="410"/>
      <c r="W97" s="411" t="s">
        <v>140</v>
      </c>
      <c r="X97" s="412"/>
      <c r="Y97" s="413"/>
      <c r="Z97" s="411" t="s">
        <v>140</v>
      </c>
      <c r="AA97" s="414"/>
      <c r="AB97" s="410"/>
      <c r="AC97" s="411" t="s">
        <v>140</v>
      </c>
      <c r="AD97" s="412"/>
      <c r="AE97" s="413"/>
      <c r="AF97" s="411" t="s">
        <v>140</v>
      </c>
      <c r="AG97" s="414"/>
      <c r="AH97" s="410"/>
      <c r="AI97" s="411" t="s">
        <v>140</v>
      </c>
      <c r="AJ97" s="412"/>
      <c r="AK97" s="413"/>
      <c r="AL97" s="411" t="s">
        <v>140</v>
      </c>
      <c r="AM97" s="414"/>
      <c r="AN97" s="410"/>
      <c r="AO97" s="411" t="s">
        <v>140</v>
      </c>
      <c r="AP97" s="412"/>
      <c r="AQ97" s="413"/>
      <c r="AR97" s="411" t="s">
        <v>140</v>
      </c>
      <c r="AS97" s="414"/>
      <c r="AT97" s="410"/>
      <c r="AU97" s="411" t="s">
        <v>140</v>
      </c>
      <c r="AV97" s="412"/>
      <c r="AW97" s="413"/>
      <c r="AX97" s="411" t="s">
        <v>140</v>
      </c>
      <c r="AY97" s="414"/>
      <c r="AZ97" s="287" t="str">
        <f t="shared" si="44"/>
        <v/>
      </c>
      <c r="BA97" s="288" t="str">
        <f t="shared" si="45"/>
        <v/>
      </c>
      <c r="BB97" s="265">
        <f t="shared" si="35"/>
        <v>0</v>
      </c>
      <c r="BC97" s="266">
        <f t="shared" si="36"/>
        <v>0</v>
      </c>
    </row>
    <row r="98" spans="1:55" ht="15" x14ac:dyDescent="0.25">
      <c r="A98" s="695"/>
      <c r="B98" s="452" t="str">
        <f t="shared" si="43"/>
        <v/>
      </c>
      <c r="C98" s="696"/>
      <c r="D98" s="410"/>
      <c r="E98" s="411" t="s">
        <v>140</v>
      </c>
      <c r="F98" s="412"/>
      <c r="G98" s="413"/>
      <c r="H98" s="411" t="s">
        <v>140</v>
      </c>
      <c r="I98" s="414"/>
      <c r="J98" s="410"/>
      <c r="K98" s="411" t="s">
        <v>140</v>
      </c>
      <c r="L98" s="412"/>
      <c r="M98" s="413"/>
      <c r="N98" s="411" t="s">
        <v>140</v>
      </c>
      <c r="O98" s="414"/>
      <c r="P98" s="410"/>
      <c r="Q98" s="411" t="s">
        <v>140</v>
      </c>
      <c r="R98" s="412"/>
      <c r="S98" s="413"/>
      <c r="T98" s="411" t="s">
        <v>140</v>
      </c>
      <c r="U98" s="414"/>
      <c r="V98" s="410"/>
      <c r="W98" s="411" t="s">
        <v>140</v>
      </c>
      <c r="X98" s="412"/>
      <c r="Y98" s="413"/>
      <c r="Z98" s="411" t="s">
        <v>140</v>
      </c>
      <c r="AA98" s="414"/>
      <c r="AB98" s="410"/>
      <c r="AC98" s="411" t="s">
        <v>140</v>
      </c>
      <c r="AD98" s="412"/>
      <c r="AE98" s="413"/>
      <c r="AF98" s="411" t="s">
        <v>140</v>
      </c>
      <c r="AG98" s="414"/>
      <c r="AH98" s="410"/>
      <c r="AI98" s="411" t="s">
        <v>140</v>
      </c>
      <c r="AJ98" s="412"/>
      <c r="AK98" s="413"/>
      <c r="AL98" s="411" t="s">
        <v>140</v>
      </c>
      <c r="AM98" s="414"/>
      <c r="AN98" s="410"/>
      <c r="AO98" s="411" t="s">
        <v>140</v>
      </c>
      <c r="AP98" s="412"/>
      <c r="AQ98" s="413"/>
      <c r="AR98" s="411" t="s">
        <v>140</v>
      </c>
      <c r="AS98" s="414"/>
      <c r="AT98" s="410"/>
      <c r="AU98" s="411" t="s">
        <v>140</v>
      </c>
      <c r="AV98" s="412"/>
      <c r="AW98" s="413"/>
      <c r="AX98" s="411" t="s">
        <v>140</v>
      </c>
      <c r="AY98" s="414"/>
      <c r="AZ98" s="287" t="str">
        <f t="shared" si="44"/>
        <v/>
      </c>
      <c r="BA98" s="288" t="str">
        <f t="shared" si="45"/>
        <v/>
      </c>
      <c r="BB98" s="265">
        <f t="shared" si="35"/>
        <v>0</v>
      </c>
      <c r="BC98" s="266">
        <f t="shared" si="36"/>
        <v>0</v>
      </c>
    </row>
    <row r="99" spans="1:55" ht="15" x14ac:dyDescent="0.25">
      <c r="A99" s="695"/>
      <c r="B99" s="452" t="str">
        <f t="shared" si="43"/>
        <v/>
      </c>
      <c r="C99" s="696"/>
      <c r="D99" s="410"/>
      <c r="E99" s="411" t="s">
        <v>140</v>
      </c>
      <c r="F99" s="412"/>
      <c r="G99" s="413"/>
      <c r="H99" s="411" t="s">
        <v>140</v>
      </c>
      <c r="I99" s="414"/>
      <c r="J99" s="410"/>
      <c r="K99" s="411" t="s">
        <v>140</v>
      </c>
      <c r="L99" s="412"/>
      <c r="M99" s="413"/>
      <c r="N99" s="411" t="s">
        <v>140</v>
      </c>
      <c r="O99" s="414"/>
      <c r="P99" s="410"/>
      <c r="Q99" s="411" t="s">
        <v>140</v>
      </c>
      <c r="R99" s="412"/>
      <c r="S99" s="413"/>
      <c r="T99" s="411" t="s">
        <v>140</v>
      </c>
      <c r="U99" s="414"/>
      <c r="V99" s="410"/>
      <c r="W99" s="411" t="s">
        <v>140</v>
      </c>
      <c r="X99" s="412"/>
      <c r="Y99" s="413"/>
      <c r="Z99" s="411" t="s">
        <v>140</v>
      </c>
      <c r="AA99" s="414"/>
      <c r="AB99" s="410"/>
      <c r="AC99" s="411" t="s">
        <v>140</v>
      </c>
      <c r="AD99" s="412"/>
      <c r="AE99" s="413"/>
      <c r="AF99" s="411" t="s">
        <v>140</v>
      </c>
      <c r="AG99" s="414"/>
      <c r="AH99" s="410"/>
      <c r="AI99" s="411" t="s">
        <v>140</v>
      </c>
      <c r="AJ99" s="412"/>
      <c r="AK99" s="413"/>
      <c r="AL99" s="411" t="s">
        <v>140</v>
      </c>
      <c r="AM99" s="414"/>
      <c r="AN99" s="410"/>
      <c r="AO99" s="411" t="s">
        <v>140</v>
      </c>
      <c r="AP99" s="412"/>
      <c r="AQ99" s="413"/>
      <c r="AR99" s="411" t="s">
        <v>140</v>
      </c>
      <c r="AS99" s="414"/>
      <c r="AT99" s="410"/>
      <c r="AU99" s="411" t="s">
        <v>140</v>
      </c>
      <c r="AV99" s="412"/>
      <c r="AW99" s="413"/>
      <c r="AX99" s="411" t="s">
        <v>140</v>
      </c>
      <c r="AY99" s="414"/>
      <c r="AZ99" s="287" t="str">
        <f t="shared" si="44"/>
        <v/>
      </c>
      <c r="BA99" s="288" t="str">
        <f t="shared" si="45"/>
        <v/>
      </c>
      <c r="BB99" s="265">
        <f t="shared" si="35"/>
        <v>0</v>
      </c>
      <c r="BC99" s="266">
        <f t="shared" si="36"/>
        <v>0</v>
      </c>
    </row>
    <row r="100" spans="1:55" ht="15.75" thickBot="1" x14ac:dyDescent="0.3">
      <c r="A100" s="415"/>
      <c r="B100" s="306" t="str">
        <f t="shared" si="43"/>
        <v/>
      </c>
      <c r="C100" s="706"/>
      <c r="D100" s="361"/>
      <c r="E100" s="362" t="s">
        <v>140</v>
      </c>
      <c r="F100" s="363"/>
      <c r="G100" s="364"/>
      <c r="H100" s="362" t="s">
        <v>140</v>
      </c>
      <c r="I100" s="365"/>
      <c r="J100" s="361"/>
      <c r="K100" s="362" t="s">
        <v>140</v>
      </c>
      <c r="L100" s="363"/>
      <c r="M100" s="364"/>
      <c r="N100" s="362" t="s">
        <v>140</v>
      </c>
      <c r="O100" s="365"/>
      <c r="P100" s="361"/>
      <c r="Q100" s="362" t="s">
        <v>140</v>
      </c>
      <c r="R100" s="363"/>
      <c r="S100" s="364"/>
      <c r="T100" s="362" t="s">
        <v>140</v>
      </c>
      <c r="U100" s="365"/>
      <c r="V100" s="361"/>
      <c r="W100" s="362" t="s">
        <v>140</v>
      </c>
      <c r="X100" s="363"/>
      <c r="Y100" s="364"/>
      <c r="Z100" s="362" t="s">
        <v>140</v>
      </c>
      <c r="AA100" s="365"/>
      <c r="AB100" s="361"/>
      <c r="AC100" s="362" t="s">
        <v>140</v>
      </c>
      <c r="AD100" s="363"/>
      <c r="AE100" s="364"/>
      <c r="AF100" s="362" t="s">
        <v>140</v>
      </c>
      <c r="AG100" s="365"/>
      <c r="AH100" s="361"/>
      <c r="AI100" s="362" t="s">
        <v>140</v>
      </c>
      <c r="AJ100" s="363"/>
      <c r="AK100" s="364"/>
      <c r="AL100" s="362" t="s">
        <v>140</v>
      </c>
      <c r="AM100" s="365"/>
      <c r="AN100" s="361"/>
      <c r="AO100" s="362" t="s">
        <v>140</v>
      </c>
      <c r="AP100" s="363"/>
      <c r="AQ100" s="364"/>
      <c r="AR100" s="362" t="s">
        <v>140</v>
      </c>
      <c r="AS100" s="365"/>
      <c r="AT100" s="361"/>
      <c r="AU100" s="362" t="s">
        <v>140</v>
      </c>
      <c r="AV100" s="363"/>
      <c r="AW100" s="364"/>
      <c r="AX100" s="362" t="s">
        <v>140</v>
      </c>
      <c r="AY100" s="365"/>
      <c r="AZ100" s="287" t="str">
        <f t="shared" si="44"/>
        <v/>
      </c>
      <c r="BA100" s="288" t="str">
        <f t="shared" si="45"/>
        <v/>
      </c>
      <c r="BB100" s="265">
        <f t="shared" si="35"/>
        <v>0</v>
      </c>
      <c r="BC100" s="266">
        <f t="shared" si="36"/>
        <v>0</v>
      </c>
    </row>
    <row r="101" spans="1:55" ht="19.5" thickTop="1" x14ac:dyDescent="0.3">
      <c r="A101" s="1434" t="str">
        <f>IF(Teilnehmer!$K$5="B3",Teilnehmer!$A$5,IF(Teilnehmer!$K$6="B3",Teilnehmer!$A$6,IF(Teilnehmer!$K$7="B3",Teilnehmer!$A$7,IF(Teilnehmer!$K$8="B3",Teilnehmer!$A$8,IF(Teilnehmer!$K$9="B3",Teilnehmer!$A$9,IF(Teilnehmer!$K$10="B3",Teilnehmer!$A$10,IF(Teilnehmer!$K$11="B3",Teilnehmer!$A$11,IF(Teilnehmer!$K$12="B3",Teilnehmer!$A$12,IF(Teilnehmer!$K$13="B3",Teilnehmer!#REF!,"")))))))))</f>
        <v>TTC Justiz Aachen</v>
      </c>
      <c r="B101" s="1435"/>
      <c r="C101" s="1435"/>
      <c r="D101" s="1435"/>
      <c r="E101" s="1435"/>
      <c r="F101" s="1435"/>
      <c r="G101" s="1435"/>
      <c r="H101" s="1435"/>
      <c r="I101" s="1435"/>
      <c r="J101" s="1435"/>
      <c r="K101" s="1435"/>
      <c r="L101" s="1435"/>
      <c r="M101" s="1435"/>
      <c r="N101" s="1435"/>
      <c r="O101" s="1435"/>
      <c r="P101" s="1435"/>
      <c r="Q101" s="1435"/>
      <c r="R101" s="1435"/>
      <c r="S101" s="1435"/>
      <c r="T101" s="1435"/>
      <c r="U101" s="1435"/>
      <c r="V101" s="1435"/>
      <c r="W101" s="1435"/>
      <c r="X101" s="1435"/>
      <c r="Y101" s="1435"/>
      <c r="Z101" s="1435"/>
      <c r="AA101" s="1435"/>
      <c r="AB101" s="1435"/>
      <c r="AC101" s="1435"/>
      <c r="AD101" s="1435"/>
      <c r="AE101" s="1435"/>
      <c r="AF101" s="1435"/>
      <c r="AG101" s="1435"/>
      <c r="AH101" s="1435"/>
      <c r="AI101" s="1435"/>
      <c r="AJ101" s="1435"/>
      <c r="AK101" s="1435"/>
      <c r="AL101" s="1435"/>
      <c r="AM101" s="1435"/>
      <c r="AN101" s="1435"/>
      <c r="AO101" s="1435"/>
      <c r="AP101" s="1435"/>
      <c r="AQ101" s="1435"/>
      <c r="AR101" s="1435"/>
      <c r="AS101" s="1435"/>
      <c r="AT101" s="1435"/>
      <c r="AU101" s="1435"/>
      <c r="AV101" s="1435"/>
      <c r="AW101" s="1435"/>
      <c r="AX101" s="1435"/>
      <c r="AY101" s="1435"/>
      <c r="AZ101" s="1435"/>
      <c r="BA101" s="1436"/>
      <c r="BB101" s="271"/>
      <c r="BC101" s="271"/>
    </row>
    <row r="102" spans="1:55" ht="18" customHeight="1" x14ac:dyDescent="0.3">
      <c r="A102" s="404"/>
      <c r="B102" s="271"/>
      <c r="C102" s="271"/>
      <c r="D102" s="1418" t="str">
        <f>IF(B_2024!$E$19=$A$101,B_2024!$G$19,IF(B_2024!$G$19=$A$101,B_2024!$E$19,IF(B_2024!$E$20=$A$101,B_2024!$G$20,IF(B_2024!$G$20=$A$101,B_2024!$E$20,IF(B_2024!$E$21=$A$101,B_2024!$G$21,IF(B_2024!$G$21=$A$101,B_2024!$E$21,IF(B_2024!$E$22=$A$101,B_2024!$G$22,IF(B_2024!$G$22=$A$101,B_2024!$E$22,""))))))))</f>
        <v>STAWAG</v>
      </c>
      <c r="E102" s="1419"/>
      <c r="F102" s="1419"/>
      <c r="G102" s="1419"/>
      <c r="H102" s="1419"/>
      <c r="I102" s="1420"/>
      <c r="J102" s="1418" t="str">
        <f>IF(B_2024!$E$25=$A$101,B_2024!$G$25,IF(B_2024!$G$25=$A$101,B_2024!$E$25,IF(B_2024!$E$26=$A$101,B_2024!$G$26,IF(B_2024!$G$26=$A$101,B_2024!$E$26,IF(B_2024!$E$27=$A$101,B_2024!$G$27,IF(B_2024!$G$27=$A$101,B_2024!$E$27,IF(B_2024!$E$28=$A$101,B_2024!$G$28,IF(B_2024!$G$28=$A$101,B_2024!$E$28,""))))))))</f>
        <v>Universitätsklinikum RWTH Aachen</v>
      </c>
      <c r="K102" s="1419"/>
      <c r="L102" s="1419"/>
      <c r="M102" s="1419"/>
      <c r="N102" s="1419"/>
      <c r="O102" s="1420"/>
      <c r="P102" s="1418" t="str">
        <f>IF(B_2024!$E$30=$A$101,B_2024!$G$30,IF(B_2024!$G$30=$A$101,B_2024!$E$30,IF(B_2024!$E$31=$A$101,B_2024!$G$31,IF(B_2024!$G$31=$A$101,B_2024!$E$31,IF(B_2024!$E$32=$A$101,B_2024!$G$32,IF(B_2024!$G$32=$A$101,B_2024!$E$32,IF(B_2024!$E$33=$A$101,B_2024!$G$33,IF(B_2024!$G$33=$A$101,B_2024!$E$33,""))))))))</f>
        <v>AMG / Allianz</v>
      </c>
      <c r="Q102" s="1419"/>
      <c r="R102" s="1419"/>
      <c r="S102" s="1419"/>
      <c r="T102" s="1419"/>
      <c r="U102" s="1420"/>
      <c r="V102" s="1418" t="str">
        <f>IF(B_2024!$E$35=$A$101,B_2024!$G$35,IF(B_2024!$G$35=$A$101,B_2024!$E$35,IF(B_2024!$E$36=$A$101,B_2024!$G$36,IF(B_2024!$G$36=$A$101,B_2024!$E$36,IF(B_2024!$E$37=$A$101,B_2024!$G$37,IF(B_2024!$G$37=$A$101,B_2024!$E$37,IF(B_2024!$E$43=$A$101,B_2024!$G$43,IF(B_2024!$G$43=$A$101,B_2024!$E$43,""))))))))</f>
        <v/>
      </c>
      <c r="W102" s="1419"/>
      <c r="X102" s="1419"/>
      <c r="Y102" s="1419"/>
      <c r="Z102" s="1419"/>
      <c r="AA102" s="1420"/>
      <c r="AB102" s="1418" t="str">
        <f>IF(B_2024!$E$40=$A$101,B_2024!$G$40,IF(B_2024!$G$40=$A$101,B_2024!$E$40,IF(B_2024!$E$41=$A$101,B_2024!$G$41,IF(B_2024!$G$41=$A$101,B_2024!$E$41,IF(B_2024!$E$42=$A$101,B_2024!$G$42,IF(B_2024!$G$42=$A$101,B_2024!$E$42,IF(B_2024!$E$43=$A$101,B_2024!$G$43,IF(B_2024!$G$43=$A$101,B_2024!$E$43,""))))))))</f>
        <v/>
      </c>
      <c r="AC102" s="1419"/>
      <c r="AD102" s="1419"/>
      <c r="AE102" s="1419"/>
      <c r="AF102" s="1419"/>
      <c r="AG102" s="1420"/>
      <c r="AH102" s="1409"/>
      <c r="AI102" s="1410"/>
      <c r="AJ102" s="1410"/>
      <c r="AK102" s="1410"/>
      <c r="AL102" s="1410"/>
      <c r="AM102" s="1410"/>
      <c r="AN102" s="1409"/>
      <c r="AO102" s="1410"/>
      <c r="AP102" s="1410"/>
      <c r="AQ102" s="1410"/>
      <c r="AR102" s="1410"/>
      <c r="AS102" s="1410"/>
      <c r="AT102" s="1409"/>
      <c r="AU102" s="1410"/>
      <c r="AV102" s="1410"/>
      <c r="AW102" s="1410"/>
      <c r="AX102" s="1410"/>
      <c r="AY102" s="1410"/>
      <c r="AZ102" s="1371"/>
      <c r="BA102" s="1372"/>
    </row>
    <row r="103" spans="1:55" ht="18.75" x14ac:dyDescent="0.3">
      <c r="A103" s="404"/>
      <c r="B103" s="271"/>
      <c r="C103" s="271"/>
      <c r="D103" s="740">
        <f>SUM(D105:D120,D122:D150)</f>
        <v>0</v>
      </c>
      <c r="E103" s="741" t="s">
        <v>140</v>
      </c>
      <c r="F103" s="742">
        <f>SUM(F105:F120,F122:F150)</f>
        <v>0</v>
      </c>
      <c r="G103" s="816">
        <f>SUM(G105:G120,G122:G150)</f>
        <v>0</v>
      </c>
      <c r="H103" s="736" t="s">
        <v>140</v>
      </c>
      <c r="I103" s="817">
        <f>SUM(I105:I119,I121:I150)</f>
        <v>0</v>
      </c>
      <c r="J103" s="740">
        <f>SUM(J105:J120,J122:J150)</f>
        <v>0</v>
      </c>
      <c r="K103" s="741" t="s">
        <v>140</v>
      </c>
      <c r="L103" s="815">
        <f>SUM(L105:L120,L122:L150)</f>
        <v>0</v>
      </c>
      <c r="M103" s="816">
        <f>SUM(M105:M120,M122:M150)</f>
        <v>0</v>
      </c>
      <c r="N103" s="736" t="s">
        <v>140</v>
      </c>
      <c r="O103" s="817">
        <f>SUM(O105:O120,O122:O150)</f>
        <v>0</v>
      </c>
      <c r="P103" s="740">
        <f>SUM(P105:P120,P122:P150)</f>
        <v>0</v>
      </c>
      <c r="Q103" s="741" t="s">
        <v>140</v>
      </c>
      <c r="R103" s="742">
        <f>SUM(R105:R120,R122:R150)</f>
        <v>0</v>
      </c>
      <c r="S103" s="816">
        <f>SUM(S105:S120,S122:S150)</f>
        <v>0</v>
      </c>
      <c r="T103" s="736" t="s">
        <v>140</v>
      </c>
      <c r="U103" s="817">
        <f>SUM(U105:U120,U122:U150)</f>
        <v>0</v>
      </c>
      <c r="V103" s="740">
        <f>SUM(V105:V120,V122:V150)</f>
        <v>0</v>
      </c>
      <c r="W103" s="741" t="s">
        <v>140</v>
      </c>
      <c r="X103" s="742">
        <f>SUM(X105:X120,X122:X150)</f>
        <v>0</v>
      </c>
      <c r="Y103" s="816">
        <f>SUM(Y105:Y120,Y122:Y150)</f>
        <v>0</v>
      </c>
      <c r="Z103" s="736" t="s">
        <v>140</v>
      </c>
      <c r="AA103" s="817">
        <f>SUM(AA105:AA120,AA122:AA150)</f>
        <v>0</v>
      </c>
      <c r="AB103" s="331"/>
      <c r="AC103" s="323" t="s">
        <v>140</v>
      </c>
      <c r="AD103" s="332"/>
      <c r="AE103" s="322"/>
      <c r="AF103" s="323" t="s">
        <v>140</v>
      </c>
      <c r="AG103" s="324"/>
      <c r="AH103" s="331"/>
      <c r="AI103" s="323" t="s">
        <v>140</v>
      </c>
      <c r="AJ103" s="332"/>
      <c r="AK103" s="322"/>
      <c r="AL103" s="323" t="s">
        <v>140</v>
      </c>
      <c r="AM103" s="324"/>
      <c r="AN103" s="331"/>
      <c r="AO103" s="323" t="s">
        <v>140</v>
      </c>
      <c r="AP103" s="332">
        <v>7</v>
      </c>
      <c r="AQ103" s="322">
        <v>12</v>
      </c>
      <c r="AR103" s="323" t="s">
        <v>140</v>
      </c>
      <c r="AS103" s="324">
        <v>0</v>
      </c>
      <c r="AT103" s="325">
        <v>10</v>
      </c>
      <c r="AU103" s="320" t="s">
        <v>140</v>
      </c>
      <c r="AV103" s="326">
        <v>2</v>
      </c>
      <c r="AW103" s="450">
        <v>11</v>
      </c>
      <c r="AX103" s="486" t="s">
        <v>140</v>
      </c>
      <c r="AY103" s="451">
        <v>1</v>
      </c>
      <c r="AZ103" s="1371"/>
      <c r="BA103" s="1372"/>
    </row>
    <row r="104" spans="1:55" ht="15.75" thickBot="1" x14ac:dyDescent="0.3">
      <c r="A104" s="1394" t="s">
        <v>446</v>
      </c>
      <c r="B104" s="1395"/>
      <c r="C104" s="1396"/>
      <c r="D104" s="1400" t="s">
        <v>447</v>
      </c>
      <c r="E104" s="1401"/>
      <c r="F104" s="1401"/>
      <c r="G104" s="1461" t="s">
        <v>448</v>
      </c>
      <c r="H104" s="1399"/>
      <c r="I104" s="1402"/>
      <c r="J104" s="1392" t="s">
        <v>447</v>
      </c>
      <c r="K104" s="1381"/>
      <c r="L104" s="1437"/>
      <c r="M104" s="1470" t="s">
        <v>448</v>
      </c>
      <c r="N104" s="1380"/>
      <c r="O104" s="1471"/>
      <c r="P104" s="1400" t="s">
        <v>447</v>
      </c>
      <c r="Q104" s="1401"/>
      <c r="R104" s="1401"/>
      <c r="S104" s="1470" t="s">
        <v>448</v>
      </c>
      <c r="T104" s="1380"/>
      <c r="U104" s="1471"/>
      <c r="V104" s="1400" t="s">
        <v>447</v>
      </c>
      <c r="W104" s="1401"/>
      <c r="X104" s="1401"/>
      <c r="Y104" s="1470" t="s">
        <v>448</v>
      </c>
      <c r="Z104" s="1380"/>
      <c r="AA104" s="1471"/>
      <c r="AB104" s="1386" t="s">
        <v>447</v>
      </c>
      <c r="AC104" s="1387"/>
      <c r="AD104" s="1387"/>
      <c r="AE104" s="1387" t="s">
        <v>448</v>
      </c>
      <c r="AF104" s="1387"/>
      <c r="AG104" s="1393"/>
      <c r="AH104" s="1386" t="s">
        <v>447</v>
      </c>
      <c r="AI104" s="1387"/>
      <c r="AJ104" s="1387"/>
      <c r="AK104" s="1387" t="s">
        <v>448</v>
      </c>
      <c r="AL104" s="1387"/>
      <c r="AM104" s="1393"/>
      <c r="AN104" s="1386" t="s">
        <v>447</v>
      </c>
      <c r="AO104" s="1387"/>
      <c r="AP104" s="1387"/>
      <c r="AQ104" s="1387" t="s">
        <v>448</v>
      </c>
      <c r="AR104" s="1387"/>
      <c r="AS104" s="1393"/>
      <c r="AT104" s="1376" t="s">
        <v>447</v>
      </c>
      <c r="AU104" s="1351"/>
      <c r="AV104" s="1351"/>
      <c r="AW104" s="1350" t="s">
        <v>448</v>
      </c>
      <c r="AX104" s="1350"/>
      <c r="AY104" s="1377"/>
      <c r="AZ104" s="279" t="s">
        <v>449</v>
      </c>
      <c r="BA104" s="280" t="s">
        <v>450</v>
      </c>
      <c r="BB104" s="281"/>
      <c r="BC104" s="281"/>
    </row>
    <row r="105" spans="1:55" ht="14.25" x14ac:dyDescent="0.2">
      <c r="A105" s="726" t="s">
        <v>55</v>
      </c>
      <c r="B105" s="714"/>
      <c r="C105" s="727" t="s">
        <v>247</v>
      </c>
      <c r="D105" s="841"/>
      <c r="E105" s="842" t="s">
        <v>140</v>
      </c>
      <c r="F105" s="284"/>
      <c r="G105" s="285"/>
      <c r="H105" s="842" t="s">
        <v>140</v>
      </c>
      <c r="I105" s="843"/>
      <c r="J105" s="841"/>
      <c r="K105" s="842" t="s">
        <v>140</v>
      </c>
      <c r="L105" s="284"/>
      <c r="M105" s="285"/>
      <c r="N105" s="842" t="s">
        <v>140</v>
      </c>
      <c r="O105" s="843"/>
      <c r="P105" s="841"/>
      <c r="Q105" s="842" t="s">
        <v>140</v>
      </c>
      <c r="R105" s="284"/>
      <c r="S105" s="285"/>
      <c r="T105" s="842" t="s">
        <v>140</v>
      </c>
      <c r="U105" s="843"/>
      <c r="V105" s="841"/>
      <c r="W105" s="842" t="s">
        <v>140</v>
      </c>
      <c r="X105" s="284"/>
      <c r="Y105" s="285"/>
      <c r="Z105" s="290" t="s">
        <v>140</v>
      </c>
      <c r="AA105" s="843"/>
      <c r="AB105" s="841"/>
      <c r="AC105" s="842" t="s">
        <v>140</v>
      </c>
      <c r="AD105" s="284"/>
      <c r="AE105" s="285"/>
      <c r="AF105" s="842" t="s">
        <v>140</v>
      </c>
      <c r="AG105" s="843"/>
      <c r="AH105" s="841"/>
      <c r="AI105" s="842" t="s">
        <v>140</v>
      </c>
      <c r="AJ105" s="284"/>
      <c r="AK105" s="285"/>
      <c r="AL105" s="842" t="s">
        <v>140</v>
      </c>
      <c r="AM105" s="843"/>
      <c r="AN105" s="841"/>
      <c r="AO105" s="842" t="s">
        <v>140</v>
      </c>
      <c r="AP105" s="284"/>
      <c r="AQ105" s="285"/>
      <c r="AR105" s="842" t="s">
        <v>140</v>
      </c>
      <c r="AS105" s="843"/>
      <c r="AT105" s="841"/>
      <c r="AU105" s="842" t="s">
        <v>140</v>
      </c>
      <c r="AV105" s="284"/>
      <c r="AW105" s="285"/>
      <c r="AX105" s="842" t="s">
        <v>140</v>
      </c>
      <c r="AY105" s="843"/>
      <c r="AZ105" s="287" t="str">
        <f t="shared" ref="AZ105:AZ110" si="50">IF(BB105&gt;0,BB105,IF(BC105&gt;0,BB105,""))</f>
        <v/>
      </c>
      <c r="BA105" s="288" t="str">
        <f t="shared" ref="BA105:BA110" si="51">IF(BB105&gt;0,BC105,IF(BC105&gt;0,BC105,""))</f>
        <v/>
      </c>
      <c r="BB105" s="265">
        <f t="shared" ref="BB105:BB110" si="52">SUM(D105,G105,J105,M105,P105,S105,V105,Y105,AB105,AE105,AH105,AK105,AN105,AQ105,AT105,AW105)</f>
        <v>0</v>
      </c>
      <c r="BC105" s="266">
        <f t="shared" ref="BC105:BC110" si="53">SUM(F105,I105,L105,O105,R105,U105,X105,AA105,AD105,AG105,AJ105,AM105,AP105,AS105,AV105,AY105)</f>
        <v>0</v>
      </c>
    </row>
    <row r="106" spans="1:55" ht="14.25" x14ac:dyDescent="0.2">
      <c r="A106" s="724" t="s">
        <v>325</v>
      </c>
      <c r="B106" s="459"/>
      <c r="C106" s="711" t="s">
        <v>563</v>
      </c>
      <c r="D106" s="303"/>
      <c r="E106" s="301" t="s">
        <v>140</v>
      </c>
      <c r="F106" s="304"/>
      <c r="G106" s="292"/>
      <c r="H106" s="290" t="s">
        <v>140</v>
      </c>
      <c r="I106" s="293"/>
      <c r="J106" s="289"/>
      <c r="K106" s="290" t="s">
        <v>140</v>
      </c>
      <c r="L106" s="291"/>
      <c r="M106" s="292"/>
      <c r="N106" s="290" t="s">
        <v>140</v>
      </c>
      <c r="O106" s="293"/>
      <c r="P106" s="289"/>
      <c r="Q106" s="290" t="s">
        <v>140</v>
      </c>
      <c r="R106" s="291"/>
      <c r="S106" s="292"/>
      <c r="T106" s="290" t="s">
        <v>140</v>
      </c>
      <c r="U106" s="293"/>
      <c r="V106" s="289"/>
      <c r="W106" s="290" t="s">
        <v>140</v>
      </c>
      <c r="X106" s="291"/>
      <c r="Y106" s="292"/>
      <c r="Z106" s="290" t="s">
        <v>140</v>
      </c>
      <c r="AA106" s="293"/>
      <c r="AB106" s="289"/>
      <c r="AC106" s="290" t="s">
        <v>140</v>
      </c>
      <c r="AD106" s="291"/>
      <c r="AE106" s="292"/>
      <c r="AF106" s="290" t="s">
        <v>140</v>
      </c>
      <c r="AG106" s="293"/>
      <c r="AH106" s="289"/>
      <c r="AI106" s="290" t="s">
        <v>140</v>
      </c>
      <c r="AJ106" s="291"/>
      <c r="AK106" s="292"/>
      <c r="AL106" s="290" t="s">
        <v>140</v>
      </c>
      <c r="AM106" s="293"/>
      <c r="AN106" s="289"/>
      <c r="AO106" s="290" t="s">
        <v>140</v>
      </c>
      <c r="AP106" s="291"/>
      <c r="AQ106" s="292"/>
      <c r="AR106" s="290" t="s">
        <v>140</v>
      </c>
      <c r="AS106" s="293"/>
      <c r="AT106" s="289"/>
      <c r="AU106" s="290" t="s">
        <v>140</v>
      </c>
      <c r="AV106" s="291"/>
      <c r="AW106" s="292"/>
      <c r="AX106" s="290" t="s">
        <v>140</v>
      </c>
      <c r="AY106" s="293"/>
      <c r="AZ106" s="287" t="str">
        <f t="shared" si="50"/>
        <v/>
      </c>
      <c r="BA106" s="288" t="str">
        <f t="shared" si="51"/>
        <v/>
      </c>
      <c r="BB106" s="265">
        <f t="shared" si="52"/>
        <v>0</v>
      </c>
      <c r="BC106" s="266">
        <f t="shared" si="53"/>
        <v>0</v>
      </c>
    </row>
    <row r="107" spans="1:55" ht="14.25" x14ac:dyDescent="0.2">
      <c r="A107" s="716" t="s">
        <v>16</v>
      </c>
      <c r="B107" s="459"/>
      <c r="C107" s="712" t="s">
        <v>461</v>
      </c>
      <c r="D107" s="303"/>
      <c r="E107" s="301" t="s">
        <v>140</v>
      </c>
      <c r="F107" s="304"/>
      <c r="G107" s="292"/>
      <c r="H107" s="290" t="s">
        <v>140</v>
      </c>
      <c r="I107" s="293"/>
      <c r="J107" s="289"/>
      <c r="K107" s="290" t="s">
        <v>140</v>
      </c>
      <c r="L107" s="291"/>
      <c r="M107" s="292"/>
      <c r="N107" s="290" t="s">
        <v>140</v>
      </c>
      <c r="O107" s="293"/>
      <c r="P107" s="289"/>
      <c r="Q107" s="290" t="s">
        <v>140</v>
      </c>
      <c r="R107" s="291"/>
      <c r="S107" s="292"/>
      <c r="T107" s="290" t="s">
        <v>140</v>
      </c>
      <c r="U107" s="293"/>
      <c r="V107" s="289"/>
      <c r="W107" s="290" t="s">
        <v>140</v>
      </c>
      <c r="X107" s="291"/>
      <c r="Y107" s="292"/>
      <c r="Z107" s="290" t="s">
        <v>140</v>
      </c>
      <c r="AA107" s="293"/>
      <c r="AB107" s="289"/>
      <c r="AC107" s="290" t="s">
        <v>140</v>
      </c>
      <c r="AD107" s="291"/>
      <c r="AE107" s="292"/>
      <c r="AF107" s="290" t="s">
        <v>140</v>
      </c>
      <c r="AG107" s="293"/>
      <c r="AH107" s="289"/>
      <c r="AI107" s="290" t="s">
        <v>140</v>
      </c>
      <c r="AJ107" s="291"/>
      <c r="AK107" s="292"/>
      <c r="AL107" s="290" t="s">
        <v>140</v>
      </c>
      <c r="AM107" s="293"/>
      <c r="AN107" s="289"/>
      <c r="AO107" s="290" t="s">
        <v>140</v>
      </c>
      <c r="AP107" s="291"/>
      <c r="AQ107" s="292"/>
      <c r="AR107" s="290" t="s">
        <v>140</v>
      </c>
      <c r="AS107" s="293"/>
      <c r="AT107" s="289"/>
      <c r="AU107" s="290" t="s">
        <v>140</v>
      </c>
      <c r="AV107" s="291"/>
      <c r="AW107" s="292"/>
      <c r="AX107" s="290" t="s">
        <v>140</v>
      </c>
      <c r="AY107" s="293"/>
      <c r="AZ107" s="287" t="str">
        <f t="shared" si="50"/>
        <v/>
      </c>
      <c r="BA107" s="288" t="str">
        <f t="shared" si="51"/>
        <v/>
      </c>
      <c r="BB107" s="265">
        <f t="shared" si="52"/>
        <v>0</v>
      </c>
      <c r="BC107" s="266">
        <f t="shared" si="53"/>
        <v>0</v>
      </c>
    </row>
    <row r="108" spans="1:55" ht="14.25" x14ac:dyDescent="0.2">
      <c r="A108" s="716" t="s">
        <v>21</v>
      </c>
      <c r="B108" s="448"/>
      <c r="C108" s="712" t="s">
        <v>565</v>
      </c>
      <c r="D108" s="303"/>
      <c r="E108" s="301" t="s">
        <v>140</v>
      </c>
      <c r="F108" s="304"/>
      <c r="G108" s="292"/>
      <c r="H108" s="290" t="s">
        <v>140</v>
      </c>
      <c r="I108" s="293"/>
      <c r="J108" s="289"/>
      <c r="K108" s="290" t="s">
        <v>140</v>
      </c>
      <c r="L108" s="291"/>
      <c r="M108" s="292"/>
      <c r="N108" s="290" t="s">
        <v>140</v>
      </c>
      <c r="O108" s="293"/>
      <c r="P108" s="289"/>
      <c r="Q108" s="290" t="s">
        <v>140</v>
      </c>
      <c r="R108" s="291"/>
      <c r="S108" s="292"/>
      <c r="T108" s="290" t="s">
        <v>140</v>
      </c>
      <c r="U108" s="293"/>
      <c r="V108" s="289"/>
      <c r="W108" s="290" t="s">
        <v>140</v>
      </c>
      <c r="X108" s="291"/>
      <c r="Y108" s="292"/>
      <c r="Z108" s="290" t="s">
        <v>140</v>
      </c>
      <c r="AA108" s="293"/>
      <c r="AB108" s="289"/>
      <c r="AC108" s="290" t="s">
        <v>140</v>
      </c>
      <c r="AD108" s="291"/>
      <c r="AE108" s="292"/>
      <c r="AF108" s="290" t="s">
        <v>140</v>
      </c>
      <c r="AG108" s="293"/>
      <c r="AH108" s="289"/>
      <c r="AI108" s="290" t="s">
        <v>140</v>
      </c>
      <c r="AJ108" s="291"/>
      <c r="AK108" s="292"/>
      <c r="AL108" s="290" t="s">
        <v>140</v>
      </c>
      <c r="AM108" s="293"/>
      <c r="AN108" s="289"/>
      <c r="AO108" s="290" t="s">
        <v>140</v>
      </c>
      <c r="AP108" s="291"/>
      <c r="AQ108" s="292"/>
      <c r="AR108" s="290" t="s">
        <v>140</v>
      </c>
      <c r="AS108" s="293"/>
      <c r="AT108" s="289"/>
      <c r="AU108" s="290" t="s">
        <v>140</v>
      </c>
      <c r="AV108" s="291"/>
      <c r="AW108" s="292"/>
      <c r="AX108" s="290" t="s">
        <v>140</v>
      </c>
      <c r="AY108" s="293"/>
      <c r="AZ108" s="287" t="str">
        <f t="shared" si="50"/>
        <v/>
      </c>
      <c r="BA108" s="288" t="str">
        <f t="shared" si="51"/>
        <v/>
      </c>
      <c r="BB108" s="265">
        <f t="shared" si="52"/>
        <v>0</v>
      </c>
      <c r="BC108" s="266">
        <f t="shared" si="53"/>
        <v>0</v>
      </c>
    </row>
    <row r="109" spans="1:55" ht="14.25" x14ac:dyDescent="0.2">
      <c r="A109" s="716" t="s">
        <v>18</v>
      </c>
      <c r="B109" s="459"/>
      <c r="C109" s="712" t="s">
        <v>566</v>
      </c>
      <c r="D109" s="303"/>
      <c r="E109" s="301" t="s">
        <v>140</v>
      </c>
      <c r="F109" s="304"/>
      <c r="G109" s="292"/>
      <c r="H109" s="290" t="s">
        <v>140</v>
      </c>
      <c r="I109" s="293"/>
      <c r="J109" s="289"/>
      <c r="K109" s="290" t="s">
        <v>140</v>
      </c>
      <c r="L109" s="291"/>
      <c r="M109" s="292"/>
      <c r="N109" s="290" t="s">
        <v>140</v>
      </c>
      <c r="O109" s="293"/>
      <c r="P109" s="289"/>
      <c r="Q109" s="290" t="s">
        <v>140</v>
      </c>
      <c r="R109" s="291"/>
      <c r="S109" s="292"/>
      <c r="T109" s="290" t="s">
        <v>140</v>
      </c>
      <c r="U109" s="293"/>
      <c r="V109" s="289"/>
      <c r="W109" s="290" t="s">
        <v>140</v>
      </c>
      <c r="X109" s="291"/>
      <c r="Y109" s="292"/>
      <c r="Z109" s="290" t="s">
        <v>140</v>
      </c>
      <c r="AA109" s="293"/>
      <c r="AB109" s="289"/>
      <c r="AC109" s="290" t="s">
        <v>140</v>
      </c>
      <c r="AD109" s="291"/>
      <c r="AE109" s="292"/>
      <c r="AF109" s="290" t="s">
        <v>140</v>
      </c>
      <c r="AG109" s="293"/>
      <c r="AH109" s="289"/>
      <c r="AI109" s="290" t="s">
        <v>140</v>
      </c>
      <c r="AJ109" s="291"/>
      <c r="AK109" s="292"/>
      <c r="AL109" s="290" t="s">
        <v>140</v>
      </c>
      <c r="AM109" s="293"/>
      <c r="AN109" s="289"/>
      <c r="AO109" s="290" t="s">
        <v>140</v>
      </c>
      <c r="AP109" s="291"/>
      <c r="AQ109" s="292"/>
      <c r="AR109" s="290" t="s">
        <v>140</v>
      </c>
      <c r="AS109" s="293"/>
      <c r="AT109" s="289"/>
      <c r="AU109" s="290" t="s">
        <v>140</v>
      </c>
      <c r="AV109" s="291"/>
      <c r="AW109" s="292"/>
      <c r="AX109" s="290" t="s">
        <v>140</v>
      </c>
      <c r="AY109" s="293"/>
      <c r="AZ109" s="287" t="str">
        <f t="shared" si="50"/>
        <v/>
      </c>
      <c r="BA109" s="288" t="str">
        <f t="shared" si="51"/>
        <v/>
      </c>
      <c r="BB109" s="265">
        <f t="shared" si="52"/>
        <v>0</v>
      </c>
      <c r="BC109" s="266">
        <f t="shared" si="53"/>
        <v>0</v>
      </c>
    </row>
    <row r="110" spans="1:55" ht="14.25" x14ac:dyDescent="0.2">
      <c r="A110" s="716" t="s">
        <v>23</v>
      </c>
      <c r="B110" s="558"/>
      <c r="C110" s="712" t="s">
        <v>564</v>
      </c>
      <c r="D110" s="303"/>
      <c r="E110" s="301" t="s">
        <v>140</v>
      </c>
      <c r="F110" s="304"/>
      <c r="G110" s="292"/>
      <c r="H110" s="290" t="s">
        <v>140</v>
      </c>
      <c r="I110" s="293"/>
      <c r="J110" s="289"/>
      <c r="K110" s="290" t="s">
        <v>140</v>
      </c>
      <c r="L110" s="291"/>
      <c r="M110" s="292"/>
      <c r="N110" s="290" t="s">
        <v>140</v>
      </c>
      <c r="O110" s="293"/>
      <c r="P110" s="289"/>
      <c r="Q110" s="290" t="s">
        <v>140</v>
      </c>
      <c r="R110" s="291"/>
      <c r="S110" s="292"/>
      <c r="T110" s="290" t="s">
        <v>140</v>
      </c>
      <c r="U110" s="293"/>
      <c r="V110" s="289"/>
      <c r="W110" s="290" t="s">
        <v>140</v>
      </c>
      <c r="X110" s="291"/>
      <c r="Y110" s="292"/>
      <c r="Z110" s="290" t="s">
        <v>140</v>
      </c>
      <c r="AA110" s="293"/>
      <c r="AB110" s="289"/>
      <c r="AC110" s="290" t="s">
        <v>140</v>
      </c>
      <c r="AD110" s="291"/>
      <c r="AE110" s="292"/>
      <c r="AF110" s="290" t="s">
        <v>140</v>
      </c>
      <c r="AG110" s="293"/>
      <c r="AH110" s="289"/>
      <c r="AI110" s="290" t="s">
        <v>140</v>
      </c>
      <c r="AJ110" s="291"/>
      <c r="AK110" s="292"/>
      <c r="AL110" s="290" t="s">
        <v>140</v>
      </c>
      <c r="AM110" s="293"/>
      <c r="AN110" s="289"/>
      <c r="AO110" s="290" t="s">
        <v>140</v>
      </c>
      <c r="AP110" s="291"/>
      <c r="AQ110" s="292"/>
      <c r="AR110" s="290" t="s">
        <v>140</v>
      </c>
      <c r="AS110" s="293"/>
      <c r="AT110" s="289"/>
      <c r="AU110" s="290" t="s">
        <v>140</v>
      </c>
      <c r="AV110" s="291"/>
      <c r="AW110" s="292"/>
      <c r="AX110" s="290" t="s">
        <v>140</v>
      </c>
      <c r="AY110" s="293"/>
      <c r="AZ110" s="287" t="str">
        <f t="shared" si="50"/>
        <v/>
      </c>
      <c r="BA110" s="288" t="str">
        <f t="shared" si="51"/>
        <v/>
      </c>
      <c r="BB110" s="265">
        <f t="shared" si="52"/>
        <v>0</v>
      </c>
      <c r="BC110" s="266">
        <f t="shared" si="53"/>
        <v>0</v>
      </c>
    </row>
    <row r="111" spans="1:55" ht="14.25" x14ac:dyDescent="0.2">
      <c r="A111" s="716" t="s">
        <v>13</v>
      </c>
      <c r="B111" s="459"/>
      <c r="C111" s="712" t="s">
        <v>56</v>
      </c>
      <c r="D111" s="303"/>
      <c r="E111" s="301" t="s">
        <v>140</v>
      </c>
      <c r="F111" s="304"/>
      <c r="G111" s="292"/>
      <c r="H111" s="290" t="s">
        <v>140</v>
      </c>
      <c r="I111" s="293"/>
      <c r="J111" s="289"/>
      <c r="K111" s="290" t="s">
        <v>140</v>
      </c>
      <c r="L111" s="291"/>
      <c r="M111" s="292"/>
      <c r="N111" s="290" t="s">
        <v>140</v>
      </c>
      <c r="O111" s="293"/>
      <c r="P111" s="289"/>
      <c r="Q111" s="290" t="s">
        <v>140</v>
      </c>
      <c r="R111" s="291"/>
      <c r="S111" s="292"/>
      <c r="T111" s="290" t="s">
        <v>140</v>
      </c>
      <c r="U111" s="293"/>
      <c r="V111" s="289"/>
      <c r="W111" s="290" t="s">
        <v>140</v>
      </c>
      <c r="X111" s="291"/>
      <c r="Y111" s="292"/>
      <c r="Z111" s="290" t="s">
        <v>140</v>
      </c>
      <c r="AA111" s="293"/>
      <c r="AB111" s="289"/>
      <c r="AC111" s="290" t="s">
        <v>140</v>
      </c>
      <c r="AD111" s="291"/>
      <c r="AE111" s="292"/>
      <c r="AF111" s="290" t="s">
        <v>140</v>
      </c>
      <c r="AG111" s="293"/>
      <c r="AH111" s="289"/>
      <c r="AI111" s="290" t="s">
        <v>140</v>
      </c>
      <c r="AJ111" s="291"/>
      <c r="AK111" s="292"/>
      <c r="AL111" s="290" t="s">
        <v>140</v>
      </c>
      <c r="AM111" s="293"/>
      <c r="AN111" s="289"/>
      <c r="AO111" s="290" t="s">
        <v>140</v>
      </c>
      <c r="AP111" s="291"/>
      <c r="AQ111" s="292"/>
      <c r="AR111" s="290" t="s">
        <v>140</v>
      </c>
      <c r="AS111" s="293"/>
      <c r="AT111" s="289"/>
      <c r="AU111" s="290" t="s">
        <v>140</v>
      </c>
      <c r="AV111" s="291"/>
      <c r="AW111" s="292"/>
      <c r="AX111" s="290" t="s">
        <v>140</v>
      </c>
      <c r="AY111" s="293"/>
      <c r="AZ111" s="287" t="str">
        <f t="shared" ref="AZ111:AZ119" si="54">IF(BB111&gt;0,BB111,IF(BC111&gt;0,BB111,""))</f>
        <v/>
      </c>
      <c r="BA111" s="288" t="str">
        <f t="shared" ref="BA111:BA119" si="55">IF(BB111&gt;0,BC111,IF(BC111&gt;0,BC111,""))</f>
        <v/>
      </c>
      <c r="BB111" s="265">
        <f t="shared" ref="BB111:BB150" si="56">SUM(D111,G111,J111,M111,P111,S111,V111,Y111,AB111,AE111,AH111,AK111,AN111,AQ111,AT111,AW111)</f>
        <v>0</v>
      </c>
      <c r="BC111" s="266">
        <f t="shared" ref="BC111:BC150" si="57">SUM(F111,I111,L111,O111,R111,U111,X111,AA111,AD111,AG111,AJ111,AM111,AP111,AS111,AV111,AY111)</f>
        <v>0</v>
      </c>
    </row>
    <row r="112" spans="1:55" ht="14.25" x14ac:dyDescent="0.2">
      <c r="A112" s="716" t="s">
        <v>490</v>
      </c>
      <c r="B112" s="558"/>
      <c r="C112" s="712" t="s">
        <v>489</v>
      </c>
      <c r="D112" s="303"/>
      <c r="E112" s="301" t="s">
        <v>140</v>
      </c>
      <c r="F112" s="304"/>
      <c r="G112" s="292"/>
      <c r="H112" s="290" t="s">
        <v>140</v>
      </c>
      <c r="I112" s="293"/>
      <c r="J112" s="289"/>
      <c r="K112" s="290" t="s">
        <v>140</v>
      </c>
      <c r="L112" s="291"/>
      <c r="M112" s="292"/>
      <c r="N112" s="290" t="s">
        <v>140</v>
      </c>
      <c r="O112" s="293"/>
      <c r="P112" s="289"/>
      <c r="Q112" s="290" t="s">
        <v>140</v>
      </c>
      <c r="R112" s="291"/>
      <c r="S112" s="292"/>
      <c r="T112" s="290" t="s">
        <v>140</v>
      </c>
      <c r="U112" s="293"/>
      <c r="V112" s="289"/>
      <c r="W112" s="290" t="s">
        <v>140</v>
      </c>
      <c r="X112" s="291"/>
      <c r="Y112" s="292"/>
      <c r="Z112" s="290" t="s">
        <v>140</v>
      </c>
      <c r="AA112" s="293"/>
      <c r="AB112" s="289"/>
      <c r="AC112" s="290" t="s">
        <v>140</v>
      </c>
      <c r="AD112" s="291"/>
      <c r="AE112" s="292"/>
      <c r="AF112" s="290" t="s">
        <v>140</v>
      </c>
      <c r="AG112" s="293"/>
      <c r="AH112" s="289"/>
      <c r="AI112" s="290" t="s">
        <v>140</v>
      </c>
      <c r="AJ112" s="291"/>
      <c r="AK112" s="292"/>
      <c r="AL112" s="290" t="s">
        <v>140</v>
      </c>
      <c r="AM112" s="293"/>
      <c r="AN112" s="289"/>
      <c r="AO112" s="290" t="s">
        <v>140</v>
      </c>
      <c r="AP112" s="291"/>
      <c r="AQ112" s="292"/>
      <c r="AR112" s="290" t="s">
        <v>140</v>
      </c>
      <c r="AS112" s="293"/>
      <c r="AT112" s="289"/>
      <c r="AU112" s="290" t="s">
        <v>140</v>
      </c>
      <c r="AV112" s="291"/>
      <c r="AW112" s="292"/>
      <c r="AX112" s="290" t="s">
        <v>140</v>
      </c>
      <c r="AY112" s="293"/>
      <c r="AZ112" s="287" t="str">
        <f t="shared" si="54"/>
        <v/>
      </c>
      <c r="BA112" s="288" t="str">
        <f t="shared" si="55"/>
        <v/>
      </c>
      <c r="BB112" s="265">
        <f t="shared" si="56"/>
        <v>0</v>
      </c>
      <c r="BC112" s="266">
        <f t="shared" si="57"/>
        <v>0</v>
      </c>
    </row>
    <row r="113" spans="1:55" ht="14.25" x14ac:dyDescent="0.2">
      <c r="A113" s="716" t="s">
        <v>195</v>
      </c>
      <c r="B113" s="459"/>
      <c r="C113" s="712" t="s">
        <v>196</v>
      </c>
      <c r="D113" s="303"/>
      <c r="E113" s="301" t="s">
        <v>140</v>
      </c>
      <c r="F113" s="304"/>
      <c r="G113" s="292"/>
      <c r="H113" s="290" t="s">
        <v>140</v>
      </c>
      <c r="I113" s="293"/>
      <c r="J113" s="289"/>
      <c r="K113" s="290" t="s">
        <v>140</v>
      </c>
      <c r="L113" s="291"/>
      <c r="M113" s="292"/>
      <c r="N113" s="290" t="s">
        <v>140</v>
      </c>
      <c r="O113" s="293"/>
      <c r="P113" s="289"/>
      <c r="Q113" s="290" t="s">
        <v>140</v>
      </c>
      <c r="R113" s="291"/>
      <c r="S113" s="292"/>
      <c r="T113" s="290" t="s">
        <v>140</v>
      </c>
      <c r="U113" s="293"/>
      <c r="V113" s="289"/>
      <c r="W113" s="290" t="s">
        <v>140</v>
      </c>
      <c r="X113" s="291"/>
      <c r="Y113" s="292"/>
      <c r="Z113" s="290" t="s">
        <v>140</v>
      </c>
      <c r="AA113" s="293"/>
      <c r="AB113" s="289"/>
      <c r="AC113" s="290" t="s">
        <v>140</v>
      </c>
      <c r="AD113" s="291"/>
      <c r="AE113" s="292"/>
      <c r="AF113" s="290" t="s">
        <v>140</v>
      </c>
      <c r="AG113" s="293"/>
      <c r="AH113" s="289"/>
      <c r="AI113" s="290" t="s">
        <v>140</v>
      </c>
      <c r="AJ113" s="291"/>
      <c r="AK113" s="292"/>
      <c r="AL113" s="290" t="s">
        <v>140</v>
      </c>
      <c r="AM113" s="293"/>
      <c r="AN113" s="289"/>
      <c r="AO113" s="290" t="s">
        <v>140</v>
      </c>
      <c r="AP113" s="291"/>
      <c r="AQ113" s="292"/>
      <c r="AR113" s="290" t="s">
        <v>140</v>
      </c>
      <c r="AS113" s="293"/>
      <c r="AT113" s="289"/>
      <c r="AU113" s="290" t="s">
        <v>140</v>
      </c>
      <c r="AV113" s="291"/>
      <c r="AW113" s="292"/>
      <c r="AX113" s="290" t="s">
        <v>140</v>
      </c>
      <c r="AY113" s="293"/>
      <c r="AZ113" s="287" t="str">
        <f t="shared" si="54"/>
        <v/>
      </c>
      <c r="BA113" s="288" t="str">
        <f t="shared" si="55"/>
        <v/>
      </c>
      <c r="BB113" s="265">
        <f t="shared" si="56"/>
        <v>0</v>
      </c>
      <c r="BC113" s="266">
        <f t="shared" si="57"/>
        <v>0</v>
      </c>
    </row>
    <row r="114" spans="1:55" x14ac:dyDescent="0.2">
      <c r="A114" s="708"/>
      <c r="B114" s="459"/>
      <c r="C114" s="709"/>
      <c r="D114" s="303"/>
      <c r="E114" s="301" t="s">
        <v>140</v>
      </c>
      <c r="F114" s="304"/>
      <c r="G114" s="292"/>
      <c r="H114" s="290" t="s">
        <v>140</v>
      </c>
      <c r="I114" s="293"/>
      <c r="J114" s="289"/>
      <c r="K114" s="290" t="s">
        <v>140</v>
      </c>
      <c r="L114" s="291"/>
      <c r="M114" s="292"/>
      <c r="N114" s="290" t="s">
        <v>140</v>
      </c>
      <c r="O114" s="293"/>
      <c r="P114" s="289"/>
      <c r="Q114" s="290" t="s">
        <v>140</v>
      </c>
      <c r="R114" s="291"/>
      <c r="S114" s="292"/>
      <c r="T114" s="290" t="s">
        <v>140</v>
      </c>
      <c r="U114" s="293"/>
      <c r="V114" s="289"/>
      <c r="W114" s="290" t="s">
        <v>140</v>
      </c>
      <c r="X114" s="291"/>
      <c r="Y114" s="292"/>
      <c r="Z114" s="290" t="s">
        <v>140</v>
      </c>
      <c r="AA114" s="293"/>
      <c r="AB114" s="289"/>
      <c r="AC114" s="290" t="s">
        <v>140</v>
      </c>
      <c r="AD114" s="291"/>
      <c r="AE114" s="292"/>
      <c r="AF114" s="290" t="s">
        <v>140</v>
      </c>
      <c r="AG114" s="293"/>
      <c r="AH114" s="289"/>
      <c r="AI114" s="290" t="s">
        <v>140</v>
      </c>
      <c r="AJ114" s="291"/>
      <c r="AK114" s="292"/>
      <c r="AL114" s="290" t="s">
        <v>140</v>
      </c>
      <c r="AM114" s="293"/>
      <c r="AN114" s="289"/>
      <c r="AO114" s="290" t="s">
        <v>140</v>
      </c>
      <c r="AP114" s="291"/>
      <c r="AQ114" s="292"/>
      <c r="AR114" s="290" t="s">
        <v>140</v>
      </c>
      <c r="AS114" s="293"/>
      <c r="AT114" s="289"/>
      <c r="AU114" s="290" t="s">
        <v>140</v>
      </c>
      <c r="AV114" s="291"/>
      <c r="AW114" s="292"/>
      <c r="AX114" s="290" t="s">
        <v>140</v>
      </c>
      <c r="AY114" s="293"/>
      <c r="AZ114" s="287" t="str">
        <f t="shared" si="54"/>
        <v/>
      </c>
      <c r="BA114" s="288" t="str">
        <f t="shared" si="55"/>
        <v/>
      </c>
      <c r="BB114" s="265">
        <f t="shared" si="56"/>
        <v>0</v>
      </c>
      <c r="BC114" s="266">
        <f t="shared" si="57"/>
        <v>0</v>
      </c>
    </row>
    <row r="115" spans="1:55" x14ac:dyDescent="0.2">
      <c r="A115" s="708"/>
      <c r="B115" s="459"/>
      <c r="C115" s="709"/>
      <c r="D115" s="303"/>
      <c r="E115" s="301" t="s">
        <v>140</v>
      </c>
      <c r="F115" s="304"/>
      <c r="G115" s="292"/>
      <c r="H115" s="290" t="s">
        <v>140</v>
      </c>
      <c r="I115" s="293"/>
      <c r="J115" s="289"/>
      <c r="K115" s="290" t="s">
        <v>140</v>
      </c>
      <c r="L115" s="291"/>
      <c r="M115" s="292"/>
      <c r="N115" s="290" t="s">
        <v>140</v>
      </c>
      <c r="O115" s="293"/>
      <c r="P115" s="289"/>
      <c r="Q115" s="290" t="s">
        <v>140</v>
      </c>
      <c r="R115" s="291"/>
      <c r="S115" s="292"/>
      <c r="T115" s="290" t="s">
        <v>140</v>
      </c>
      <c r="U115" s="293"/>
      <c r="V115" s="289"/>
      <c r="W115" s="290" t="s">
        <v>140</v>
      </c>
      <c r="X115" s="291"/>
      <c r="Y115" s="292"/>
      <c r="Z115" s="290" t="s">
        <v>140</v>
      </c>
      <c r="AA115" s="293"/>
      <c r="AB115" s="289"/>
      <c r="AC115" s="290" t="s">
        <v>140</v>
      </c>
      <c r="AD115" s="291"/>
      <c r="AE115" s="292"/>
      <c r="AF115" s="290" t="s">
        <v>140</v>
      </c>
      <c r="AG115" s="293"/>
      <c r="AH115" s="289"/>
      <c r="AI115" s="290" t="s">
        <v>140</v>
      </c>
      <c r="AJ115" s="291"/>
      <c r="AK115" s="292"/>
      <c r="AL115" s="290" t="s">
        <v>140</v>
      </c>
      <c r="AM115" s="293"/>
      <c r="AN115" s="289"/>
      <c r="AO115" s="290" t="s">
        <v>140</v>
      </c>
      <c r="AP115" s="291"/>
      <c r="AQ115" s="292"/>
      <c r="AR115" s="290" t="s">
        <v>140</v>
      </c>
      <c r="AS115" s="293"/>
      <c r="AT115" s="289"/>
      <c r="AU115" s="290" t="s">
        <v>140</v>
      </c>
      <c r="AV115" s="291"/>
      <c r="AW115" s="292"/>
      <c r="AX115" s="290" t="s">
        <v>140</v>
      </c>
      <c r="AY115" s="293"/>
      <c r="AZ115" s="287" t="str">
        <f t="shared" si="54"/>
        <v/>
      </c>
      <c r="BA115" s="288" t="str">
        <f t="shared" si="55"/>
        <v/>
      </c>
      <c r="BB115" s="265">
        <f t="shared" si="56"/>
        <v>0</v>
      </c>
      <c r="BC115" s="266">
        <f t="shared" si="57"/>
        <v>0</v>
      </c>
    </row>
    <row r="116" spans="1:55" x14ac:dyDescent="0.2">
      <c r="A116" s="708"/>
      <c r="B116" s="459"/>
      <c r="C116" s="709"/>
      <c r="D116" s="303"/>
      <c r="E116" s="301" t="s">
        <v>140</v>
      </c>
      <c r="F116" s="304"/>
      <c r="G116" s="292"/>
      <c r="H116" s="290" t="s">
        <v>140</v>
      </c>
      <c r="I116" s="293"/>
      <c r="J116" s="289"/>
      <c r="K116" s="290" t="s">
        <v>140</v>
      </c>
      <c r="L116" s="291"/>
      <c r="M116" s="292"/>
      <c r="N116" s="290" t="s">
        <v>140</v>
      </c>
      <c r="O116" s="293"/>
      <c r="P116" s="289"/>
      <c r="Q116" s="290" t="s">
        <v>140</v>
      </c>
      <c r="R116" s="291"/>
      <c r="S116" s="292"/>
      <c r="T116" s="290" t="s">
        <v>140</v>
      </c>
      <c r="U116" s="293"/>
      <c r="V116" s="289"/>
      <c r="W116" s="290" t="s">
        <v>140</v>
      </c>
      <c r="X116" s="291"/>
      <c r="Y116" s="292"/>
      <c r="Z116" s="290" t="s">
        <v>140</v>
      </c>
      <c r="AA116" s="293"/>
      <c r="AB116" s="289"/>
      <c r="AC116" s="290" t="s">
        <v>140</v>
      </c>
      <c r="AD116" s="291"/>
      <c r="AE116" s="292"/>
      <c r="AF116" s="290" t="s">
        <v>140</v>
      </c>
      <c r="AG116" s="293"/>
      <c r="AH116" s="289"/>
      <c r="AI116" s="290" t="s">
        <v>140</v>
      </c>
      <c r="AJ116" s="291"/>
      <c r="AK116" s="292"/>
      <c r="AL116" s="290" t="s">
        <v>140</v>
      </c>
      <c r="AM116" s="293"/>
      <c r="AN116" s="289"/>
      <c r="AO116" s="290" t="s">
        <v>140</v>
      </c>
      <c r="AP116" s="291"/>
      <c r="AQ116" s="292"/>
      <c r="AR116" s="290" t="s">
        <v>140</v>
      </c>
      <c r="AS116" s="293"/>
      <c r="AT116" s="289"/>
      <c r="AU116" s="290" t="s">
        <v>140</v>
      </c>
      <c r="AV116" s="291"/>
      <c r="AW116" s="292"/>
      <c r="AX116" s="290" t="s">
        <v>140</v>
      </c>
      <c r="AY116" s="293"/>
      <c r="AZ116" s="287" t="str">
        <f t="shared" si="54"/>
        <v/>
      </c>
      <c r="BA116" s="288" t="str">
        <f t="shared" si="55"/>
        <v/>
      </c>
      <c r="BB116" s="265">
        <f t="shared" si="56"/>
        <v>0</v>
      </c>
      <c r="BC116" s="266">
        <f t="shared" si="57"/>
        <v>0</v>
      </c>
    </row>
    <row r="117" spans="1:55" x14ac:dyDescent="0.2">
      <c r="A117" s="708"/>
      <c r="B117" s="459"/>
      <c r="C117" s="709"/>
      <c r="D117" s="303"/>
      <c r="E117" s="301" t="s">
        <v>140</v>
      </c>
      <c r="F117" s="304"/>
      <c r="G117" s="292"/>
      <c r="H117" s="290" t="s">
        <v>140</v>
      </c>
      <c r="I117" s="293"/>
      <c r="J117" s="289"/>
      <c r="K117" s="290" t="s">
        <v>140</v>
      </c>
      <c r="L117" s="291"/>
      <c r="M117" s="292"/>
      <c r="N117" s="290" t="s">
        <v>140</v>
      </c>
      <c r="O117" s="293"/>
      <c r="P117" s="289"/>
      <c r="Q117" s="290" t="s">
        <v>140</v>
      </c>
      <c r="R117" s="291"/>
      <c r="S117" s="292"/>
      <c r="T117" s="290" t="s">
        <v>140</v>
      </c>
      <c r="U117" s="293"/>
      <c r="V117" s="289"/>
      <c r="W117" s="290" t="s">
        <v>140</v>
      </c>
      <c r="X117" s="291"/>
      <c r="Y117" s="292"/>
      <c r="Z117" s="290" t="s">
        <v>140</v>
      </c>
      <c r="AA117" s="293"/>
      <c r="AB117" s="289"/>
      <c r="AC117" s="290" t="s">
        <v>140</v>
      </c>
      <c r="AD117" s="291"/>
      <c r="AE117" s="292"/>
      <c r="AF117" s="290" t="s">
        <v>140</v>
      </c>
      <c r="AG117" s="293"/>
      <c r="AH117" s="289"/>
      <c r="AI117" s="290" t="s">
        <v>140</v>
      </c>
      <c r="AJ117" s="291"/>
      <c r="AK117" s="292"/>
      <c r="AL117" s="290" t="s">
        <v>140</v>
      </c>
      <c r="AM117" s="293"/>
      <c r="AN117" s="289"/>
      <c r="AO117" s="290" t="s">
        <v>140</v>
      </c>
      <c r="AP117" s="291"/>
      <c r="AQ117" s="292"/>
      <c r="AR117" s="290" t="s">
        <v>140</v>
      </c>
      <c r="AS117" s="293"/>
      <c r="AT117" s="289"/>
      <c r="AU117" s="290" t="s">
        <v>140</v>
      </c>
      <c r="AV117" s="291"/>
      <c r="AW117" s="292"/>
      <c r="AX117" s="290" t="s">
        <v>140</v>
      </c>
      <c r="AY117" s="293"/>
      <c r="AZ117" s="287" t="str">
        <f t="shared" si="54"/>
        <v/>
      </c>
      <c r="BA117" s="288" t="str">
        <f t="shared" si="55"/>
        <v/>
      </c>
      <c r="BB117" s="265">
        <f t="shared" si="56"/>
        <v>0</v>
      </c>
      <c r="BC117" s="266">
        <f t="shared" si="57"/>
        <v>0</v>
      </c>
    </row>
    <row r="118" spans="1:55" x14ac:dyDescent="0.2">
      <c r="A118" s="708"/>
      <c r="B118" s="459"/>
      <c r="C118" s="709"/>
      <c r="D118" s="303"/>
      <c r="E118" s="301" t="s">
        <v>140</v>
      </c>
      <c r="F118" s="304"/>
      <c r="G118" s="292"/>
      <c r="H118" s="290" t="s">
        <v>140</v>
      </c>
      <c r="I118" s="293"/>
      <c r="J118" s="289"/>
      <c r="K118" s="290" t="s">
        <v>140</v>
      </c>
      <c r="L118" s="291"/>
      <c r="M118" s="292"/>
      <c r="N118" s="290" t="s">
        <v>140</v>
      </c>
      <c r="O118" s="293"/>
      <c r="P118" s="289"/>
      <c r="Q118" s="290" t="s">
        <v>140</v>
      </c>
      <c r="R118" s="291"/>
      <c r="S118" s="292"/>
      <c r="T118" s="290" t="s">
        <v>140</v>
      </c>
      <c r="U118" s="293"/>
      <c r="V118" s="289"/>
      <c r="W118" s="290" t="s">
        <v>140</v>
      </c>
      <c r="X118" s="291"/>
      <c r="Y118" s="292"/>
      <c r="Z118" s="290" t="s">
        <v>140</v>
      </c>
      <c r="AA118" s="293"/>
      <c r="AB118" s="289"/>
      <c r="AC118" s="290" t="s">
        <v>140</v>
      </c>
      <c r="AD118" s="291"/>
      <c r="AE118" s="292"/>
      <c r="AF118" s="290" t="s">
        <v>140</v>
      </c>
      <c r="AG118" s="293"/>
      <c r="AH118" s="289"/>
      <c r="AI118" s="290" t="s">
        <v>140</v>
      </c>
      <c r="AJ118" s="291"/>
      <c r="AK118" s="292"/>
      <c r="AL118" s="290" t="s">
        <v>140</v>
      </c>
      <c r="AM118" s="293"/>
      <c r="AN118" s="289"/>
      <c r="AO118" s="290" t="s">
        <v>140</v>
      </c>
      <c r="AP118" s="291"/>
      <c r="AQ118" s="292"/>
      <c r="AR118" s="290" t="s">
        <v>140</v>
      </c>
      <c r="AS118" s="293"/>
      <c r="AT118" s="289"/>
      <c r="AU118" s="290" t="s">
        <v>140</v>
      </c>
      <c r="AV118" s="291"/>
      <c r="AW118" s="292"/>
      <c r="AX118" s="290" t="s">
        <v>140</v>
      </c>
      <c r="AY118" s="293"/>
      <c r="AZ118" s="287" t="str">
        <f t="shared" si="54"/>
        <v/>
      </c>
      <c r="BA118" s="288" t="str">
        <f t="shared" si="55"/>
        <v/>
      </c>
      <c r="BB118" s="265">
        <f t="shared" si="56"/>
        <v>0</v>
      </c>
      <c r="BC118" s="266">
        <f t="shared" si="57"/>
        <v>0</v>
      </c>
    </row>
    <row r="119" spans="1:55" x14ac:dyDescent="0.2">
      <c r="A119" s="708"/>
      <c r="B119" s="459"/>
      <c r="C119" s="709"/>
      <c r="D119" s="303"/>
      <c r="E119" s="301" t="s">
        <v>140</v>
      </c>
      <c r="F119" s="304"/>
      <c r="G119" s="292"/>
      <c r="H119" s="290" t="s">
        <v>140</v>
      </c>
      <c r="I119" s="293"/>
      <c r="J119" s="289"/>
      <c r="K119" s="290" t="s">
        <v>140</v>
      </c>
      <c r="L119" s="291"/>
      <c r="M119" s="292"/>
      <c r="N119" s="290" t="s">
        <v>140</v>
      </c>
      <c r="O119" s="293"/>
      <c r="P119" s="289"/>
      <c r="Q119" s="290" t="s">
        <v>140</v>
      </c>
      <c r="R119" s="291"/>
      <c r="S119" s="292"/>
      <c r="T119" s="290" t="s">
        <v>140</v>
      </c>
      <c r="U119" s="293"/>
      <c r="V119" s="289"/>
      <c r="W119" s="290" t="s">
        <v>140</v>
      </c>
      <c r="X119" s="291"/>
      <c r="Y119" s="292"/>
      <c r="Z119" s="290" t="s">
        <v>140</v>
      </c>
      <c r="AA119" s="293"/>
      <c r="AB119" s="289"/>
      <c r="AC119" s="290" t="s">
        <v>140</v>
      </c>
      <c r="AD119" s="291"/>
      <c r="AE119" s="292"/>
      <c r="AF119" s="290" t="s">
        <v>140</v>
      </c>
      <c r="AG119" s="293"/>
      <c r="AH119" s="289"/>
      <c r="AI119" s="290" t="s">
        <v>140</v>
      </c>
      <c r="AJ119" s="291"/>
      <c r="AK119" s="292"/>
      <c r="AL119" s="290" t="s">
        <v>140</v>
      </c>
      <c r="AM119" s="293"/>
      <c r="AN119" s="289"/>
      <c r="AO119" s="290" t="s">
        <v>140</v>
      </c>
      <c r="AP119" s="291"/>
      <c r="AQ119" s="292"/>
      <c r="AR119" s="290" t="s">
        <v>140</v>
      </c>
      <c r="AS119" s="293"/>
      <c r="AT119" s="289"/>
      <c r="AU119" s="290" t="s">
        <v>140</v>
      </c>
      <c r="AV119" s="291"/>
      <c r="AW119" s="292"/>
      <c r="AX119" s="290" t="s">
        <v>140</v>
      </c>
      <c r="AY119" s="293"/>
      <c r="AZ119" s="287" t="str">
        <f t="shared" si="54"/>
        <v/>
      </c>
      <c r="BA119" s="288" t="str">
        <f t="shared" si="55"/>
        <v/>
      </c>
      <c r="BB119" s="265">
        <f t="shared" si="56"/>
        <v>0</v>
      </c>
      <c r="BC119" s="266">
        <f t="shared" si="57"/>
        <v>0</v>
      </c>
    </row>
    <row r="120" spans="1:55" s="460" customFormat="1" x14ac:dyDescent="0.2">
      <c r="A120" s="721"/>
      <c r="B120" s="725"/>
      <c r="C120" s="723"/>
      <c r="D120" s="303"/>
      <c r="E120" s="301" t="s">
        <v>140</v>
      </c>
      <c r="F120" s="304"/>
      <c r="G120" s="292"/>
      <c r="H120" s="290" t="s">
        <v>140</v>
      </c>
      <c r="I120" s="293"/>
      <c r="J120" s="289"/>
      <c r="K120" s="290" t="s">
        <v>140</v>
      </c>
      <c r="L120" s="291"/>
      <c r="M120" s="292"/>
      <c r="N120" s="290" t="s">
        <v>140</v>
      </c>
      <c r="O120" s="293"/>
      <c r="P120" s="289"/>
      <c r="Q120" s="290" t="s">
        <v>140</v>
      </c>
      <c r="R120" s="291"/>
      <c r="S120" s="292"/>
      <c r="T120" s="290" t="s">
        <v>140</v>
      </c>
      <c r="U120" s="293"/>
      <c r="V120" s="289"/>
      <c r="W120" s="290" t="s">
        <v>140</v>
      </c>
      <c r="X120" s="291"/>
      <c r="Y120" s="292"/>
      <c r="Z120" s="290" t="s">
        <v>140</v>
      </c>
      <c r="AA120" s="293"/>
      <c r="AB120" s="289"/>
      <c r="AC120" s="290" t="s">
        <v>140</v>
      </c>
      <c r="AD120" s="291"/>
      <c r="AE120" s="292"/>
      <c r="AF120" s="290" t="s">
        <v>140</v>
      </c>
      <c r="AG120" s="293"/>
      <c r="AH120" s="289"/>
      <c r="AI120" s="290" t="s">
        <v>140</v>
      </c>
      <c r="AJ120" s="291"/>
      <c r="AK120" s="292"/>
      <c r="AL120" s="290" t="s">
        <v>140</v>
      </c>
      <c r="AM120" s="293"/>
      <c r="AN120" s="289"/>
      <c r="AO120" s="290" t="s">
        <v>140</v>
      </c>
      <c r="AP120" s="291"/>
      <c r="AQ120" s="292"/>
      <c r="AR120" s="290" t="s">
        <v>140</v>
      </c>
      <c r="AS120" s="293"/>
      <c r="AT120" s="289"/>
      <c r="AU120" s="290" t="s">
        <v>140</v>
      </c>
      <c r="AV120" s="291"/>
      <c r="AW120" s="292"/>
      <c r="AX120" s="290" t="s">
        <v>140</v>
      </c>
      <c r="AY120" s="293"/>
      <c r="AZ120" s="287" t="str">
        <f t="shared" ref="AZ120" si="58">IF(BB120&gt;0,BB120,IF(BC120&gt;0,BB120,""))</f>
        <v/>
      </c>
      <c r="BA120" s="288" t="str">
        <f t="shared" ref="BA120" si="59">IF(BB120&gt;0,BC120,IF(BC120&gt;0,BC120,""))</f>
        <v/>
      </c>
      <c r="BB120" s="460">
        <f t="shared" ref="BB120" si="60">SUM(D120,G120,J120,M120,P120,S120,V120,Y120,AB120,AE120,AH120,AK120,AN120,AQ120,AT120,AW120)</f>
        <v>0</v>
      </c>
      <c r="BC120" s="463">
        <f t="shared" ref="BC120" si="61">SUM(F120,I120,L120,O120,R120,U120,X120,AA120,AD120,AG120,AJ120,AM120,AP120,AS120,AV120,AY120)</f>
        <v>0</v>
      </c>
    </row>
    <row r="121" spans="1:55" s="460" customFormat="1" ht="15.75" thickBot="1" x14ac:dyDescent="0.3">
      <c r="A121" s="1389" t="s">
        <v>130</v>
      </c>
      <c r="B121" s="1390"/>
      <c r="C121" s="1391"/>
      <c r="D121" s="1400" t="s">
        <v>447</v>
      </c>
      <c r="E121" s="1401"/>
      <c r="F121" s="1401"/>
      <c r="G121" s="1408" t="s">
        <v>448</v>
      </c>
      <c r="H121" s="1399"/>
      <c r="I121" s="1399"/>
      <c r="J121" s="1392" t="s">
        <v>447</v>
      </c>
      <c r="K121" s="1381"/>
      <c r="L121" s="1381"/>
      <c r="M121" s="1408" t="s">
        <v>448</v>
      </c>
      <c r="N121" s="1399"/>
      <c r="O121" s="1399"/>
      <c r="P121" s="1392" t="s">
        <v>447</v>
      </c>
      <c r="Q121" s="1381"/>
      <c r="R121" s="1381"/>
      <c r="S121" s="1408" t="s">
        <v>448</v>
      </c>
      <c r="T121" s="1399"/>
      <c r="U121" s="1399"/>
      <c r="V121" s="1400" t="s">
        <v>447</v>
      </c>
      <c r="W121" s="1401"/>
      <c r="X121" s="1401"/>
      <c r="Y121" s="1399" t="s">
        <v>448</v>
      </c>
      <c r="Z121" s="1399"/>
      <c r="AA121" s="1402"/>
      <c r="AB121" s="1386" t="s">
        <v>447</v>
      </c>
      <c r="AC121" s="1387"/>
      <c r="AD121" s="1387"/>
      <c r="AE121" s="1387" t="s">
        <v>448</v>
      </c>
      <c r="AF121" s="1387"/>
      <c r="AG121" s="1393"/>
      <c r="AH121" s="1386" t="s">
        <v>447</v>
      </c>
      <c r="AI121" s="1387"/>
      <c r="AJ121" s="1387"/>
      <c r="AK121" s="1387" t="s">
        <v>448</v>
      </c>
      <c r="AL121" s="1387"/>
      <c r="AM121" s="1393"/>
      <c r="AN121" s="1386" t="s">
        <v>447</v>
      </c>
      <c r="AO121" s="1387"/>
      <c r="AP121" s="1387"/>
      <c r="AQ121" s="1387" t="s">
        <v>448</v>
      </c>
      <c r="AR121" s="1387"/>
      <c r="AS121" s="1393"/>
      <c r="AT121" s="1376" t="s">
        <v>447</v>
      </c>
      <c r="AU121" s="1351"/>
      <c r="AV121" s="1351"/>
      <c r="AW121" s="1350" t="s">
        <v>448</v>
      </c>
      <c r="AX121" s="1350"/>
      <c r="AY121" s="1377"/>
      <c r="AZ121" s="298"/>
      <c r="BA121" s="299"/>
      <c r="BB121" s="460">
        <f t="shared" ref="BB121:BB135" si="62">SUM(D121,G121,J121,M121,P121,S121,V121,Y121,AB121,AE121,AH121,AK121,AN121,AQ121,AT121,AW121)</f>
        <v>0</v>
      </c>
      <c r="BC121" s="463">
        <f t="shared" ref="BC121:BC135" si="63">SUM(F121,I121,L121,O121,R121,U121,X121,AA121,AD121,AG121,AJ121,AM121,AP121,AS121,AV121,AY121)</f>
        <v>0</v>
      </c>
    </row>
    <row r="122" spans="1:55" s="460" customFormat="1" ht="15" x14ac:dyDescent="0.25">
      <c r="A122" s="781" t="s">
        <v>247</v>
      </c>
      <c r="B122" s="281" t="str">
        <f t="shared" ref="B122:B134" si="64">IF(A122&lt;&gt;"","-","")</f>
        <v>-</v>
      </c>
      <c r="C122" s="876" t="s">
        <v>565</v>
      </c>
      <c r="D122" s="793"/>
      <c r="E122" s="794" t="s">
        <v>140</v>
      </c>
      <c r="F122" s="284"/>
      <c r="G122" s="285"/>
      <c r="H122" s="794" t="s">
        <v>140</v>
      </c>
      <c r="I122" s="795"/>
      <c r="J122" s="793"/>
      <c r="K122" s="794" t="s">
        <v>140</v>
      </c>
      <c r="L122" s="284"/>
      <c r="M122" s="285"/>
      <c r="N122" s="794" t="s">
        <v>140</v>
      </c>
      <c r="O122" s="795"/>
      <c r="P122" s="793"/>
      <c r="Q122" s="794" t="s">
        <v>140</v>
      </c>
      <c r="R122" s="284"/>
      <c r="S122" s="285"/>
      <c r="T122" s="794" t="s">
        <v>140</v>
      </c>
      <c r="U122" s="795"/>
      <c r="V122" s="793"/>
      <c r="W122" s="794" t="s">
        <v>140</v>
      </c>
      <c r="X122" s="284"/>
      <c r="Y122" s="285"/>
      <c r="Z122" s="794" t="s">
        <v>140</v>
      </c>
      <c r="AA122" s="795"/>
      <c r="AB122" s="793"/>
      <c r="AC122" s="794" t="s">
        <v>140</v>
      </c>
      <c r="AD122" s="284"/>
      <c r="AE122" s="285"/>
      <c r="AF122" s="794" t="s">
        <v>140</v>
      </c>
      <c r="AG122" s="795"/>
      <c r="AH122" s="793"/>
      <c r="AI122" s="794" t="s">
        <v>140</v>
      </c>
      <c r="AJ122" s="284"/>
      <c r="AK122" s="285"/>
      <c r="AL122" s="794" t="s">
        <v>140</v>
      </c>
      <c r="AM122" s="795"/>
      <c r="AN122" s="793"/>
      <c r="AO122" s="794" t="s">
        <v>140</v>
      </c>
      <c r="AP122" s="284"/>
      <c r="AQ122" s="285"/>
      <c r="AR122" s="794" t="s">
        <v>140</v>
      </c>
      <c r="AS122" s="795"/>
      <c r="AT122" s="793"/>
      <c r="AU122" s="794" t="s">
        <v>140</v>
      </c>
      <c r="AV122" s="284"/>
      <c r="AW122" s="285"/>
      <c r="AX122" s="794" t="s">
        <v>140</v>
      </c>
      <c r="AY122" s="795"/>
      <c r="AZ122" s="287" t="str">
        <f t="shared" ref="AZ122:AZ132" si="65">IF(BB122&gt;0,BB122,IF(BC122&gt;0,BB122,""))</f>
        <v/>
      </c>
      <c r="BA122" s="288" t="str">
        <f t="shared" ref="BA122:BA132" si="66">IF(BB122&gt;0,BC122,IF(BC122&gt;0,BC122,""))</f>
        <v/>
      </c>
      <c r="BB122" s="460">
        <f t="shared" ref="BB122:BB132" si="67">SUM(D122,G122,J122,M122,P122,S122,V122,Y122,AB122,AE122,AH122,AK122,AN122,AQ122,AT122,AW122)</f>
        <v>0</v>
      </c>
      <c r="BC122" s="463">
        <f t="shared" ref="BC122:BC132" si="68">SUM(F122,I122,L122,O122,R122,U122,X122,AA122,AD122,AG122,AJ122,AM122,AP122,AS122,AV122,AY122)</f>
        <v>0</v>
      </c>
    </row>
    <row r="123" spans="1:55" s="460" customFormat="1" ht="15" x14ac:dyDescent="0.25">
      <c r="A123" s="781" t="s">
        <v>247</v>
      </c>
      <c r="B123" s="281" t="str">
        <f t="shared" si="64"/>
        <v>-</v>
      </c>
      <c r="C123" s="876" t="s">
        <v>461</v>
      </c>
      <c r="D123" s="289"/>
      <c r="E123" s="301" t="s">
        <v>140</v>
      </c>
      <c r="F123" s="291"/>
      <c r="G123" s="292"/>
      <c r="H123" s="290" t="s">
        <v>140</v>
      </c>
      <c r="I123" s="293"/>
      <c r="J123" s="289"/>
      <c r="K123" s="301" t="s">
        <v>140</v>
      </c>
      <c r="L123" s="291"/>
      <c r="M123" s="292"/>
      <c r="N123" s="290" t="s">
        <v>140</v>
      </c>
      <c r="O123" s="293"/>
      <c r="P123" s="289"/>
      <c r="Q123" s="301" t="s">
        <v>140</v>
      </c>
      <c r="R123" s="291"/>
      <c r="S123" s="292"/>
      <c r="T123" s="290" t="s">
        <v>140</v>
      </c>
      <c r="U123" s="293"/>
      <c r="V123" s="289"/>
      <c r="W123" s="301" t="s">
        <v>140</v>
      </c>
      <c r="X123" s="291"/>
      <c r="Y123" s="292"/>
      <c r="Z123" s="290" t="s">
        <v>140</v>
      </c>
      <c r="AA123" s="293"/>
      <c r="AB123" s="289"/>
      <c r="AC123" s="301" t="s">
        <v>140</v>
      </c>
      <c r="AD123" s="291"/>
      <c r="AE123" s="292"/>
      <c r="AF123" s="290" t="s">
        <v>140</v>
      </c>
      <c r="AG123" s="293"/>
      <c r="AH123" s="289"/>
      <c r="AI123" s="301" t="s">
        <v>140</v>
      </c>
      <c r="AJ123" s="291"/>
      <c r="AK123" s="292"/>
      <c r="AL123" s="290" t="s">
        <v>140</v>
      </c>
      <c r="AM123" s="293"/>
      <c r="AN123" s="289"/>
      <c r="AO123" s="301" t="s">
        <v>140</v>
      </c>
      <c r="AP123" s="291"/>
      <c r="AQ123" s="292"/>
      <c r="AR123" s="290" t="s">
        <v>140</v>
      </c>
      <c r="AS123" s="293"/>
      <c r="AT123" s="289"/>
      <c r="AU123" s="301" t="s">
        <v>140</v>
      </c>
      <c r="AV123" s="291"/>
      <c r="AW123" s="292"/>
      <c r="AX123" s="290" t="s">
        <v>140</v>
      </c>
      <c r="AY123" s="293"/>
      <c r="AZ123" s="287" t="str">
        <f t="shared" si="65"/>
        <v/>
      </c>
      <c r="BA123" s="288" t="str">
        <f t="shared" si="66"/>
        <v/>
      </c>
      <c r="BB123" s="460">
        <f t="shared" si="67"/>
        <v>0</v>
      </c>
      <c r="BC123" s="463">
        <f t="shared" si="68"/>
        <v>0</v>
      </c>
    </row>
    <row r="124" spans="1:55" s="460" customFormat="1" ht="15" x14ac:dyDescent="0.25">
      <c r="A124" s="881" t="s">
        <v>247</v>
      </c>
      <c r="B124" s="281" t="str">
        <f t="shared" si="64"/>
        <v>-</v>
      </c>
      <c r="C124" s="884" t="s">
        <v>566</v>
      </c>
      <c r="D124" s="289"/>
      <c r="E124" s="301" t="s">
        <v>140</v>
      </c>
      <c r="F124" s="291"/>
      <c r="G124" s="292"/>
      <c r="H124" s="290" t="s">
        <v>140</v>
      </c>
      <c r="I124" s="293"/>
      <c r="J124" s="289"/>
      <c r="K124" s="301" t="s">
        <v>140</v>
      </c>
      <c r="L124" s="291"/>
      <c r="M124" s="292"/>
      <c r="N124" s="290" t="s">
        <v>140</v>
      </c>
      <c r="O124" s="293"/>
      <c r="P124" s="289"/>
      <c r="Q124" s="301" t="s">
        <v>140</v>
      </c>
      <c r="R124" s="291"/>
      <c r="S124" s="292"/>
      <c r="T124" s="290" t="s">
        <v>140</v>
      </c>
      <c r="U124" s="293"/>
      <c r="V124" s="289"/>
      <c r="W124" s="301" t="s">
        <v>140</v>
      </c>
      <c r="X124" s="291"/>
      <c r="Y124" s="292"/>
      <c r="Z124" s="290" t="s">
        <v>140</v>
      </c>
      <c r="AA124" s="293"/>
      <c r="AB124" s="289"/>
      <c r="AC124" s="301" t="s">
        <v>140</v>
      </c>
      <c r="AD124" s="291"/>
      <c r="AE124" s="292"/>
      <c r="AF124" s="290" t="s">
        <v>140</v>
      </c>
      <c r="AG124" s="293"/>
      <c r="AH124" s="289"/>
      <c r="AI124" s="301" t="s">
        <v>140</v>
      </c>
      <c r="AJ124" s="291"/>
      <c r="AK124" s="292"/>
      <c r="AL124" s="290" t="s">
        <v>140</v>
      </c>
      <c r="AM124" s="293"/>
      <c r="AN124" s="289"/>
      <c r="AO124" s="301" t="s">
        <v>140</v>
      </c>
      <c r="AP124" s="291"/>
      <c r="AQ124" s="292"/>
      <c r="AR124" s="290" t="s">
        <v>140</v>
      </c>
      <c r="AS124" s="293"/>
      <c r="AT124" s="289"/>
      <c r="AU124" s="301" t="s">
        <v>140</v>
      </c>
      <c r="AV124" s="291"/>
      <c r="AW124" s="292"/>
      <c r="AX124" s="290" t="s">
        <v>140</v>
      </c>
      <c r="AY124" s="293"/>
      <c r="AZ124" s="287" t="str">
        <f t="shared" si="65"/>
        <v/>
      </c>
      <c r="BA124" s="288" t="str">
        <f t="shared" si="66"/>
        <v/>
      </c>
      <c r="BB124" s="460">
        <f t="shared" si="67"/>
        <v>0</v>
      </c>
      <c r="BC124" s="463">
        <f t="shared" si="68"/>
        <v>0</v>
      </c>
    </row>
    <row r="125" spans="1:55" s="460" customFormat="1" ht="15" x14ac:dyDescent="0.25">
      <c r="A125" s="881" t="s">
        <v>563</v>
      </c>
      <c r="B125" s="281" t="str">
        <f t="shared" si="64"/>
        <v>-</v>
      </c>
      <c r="C125" s="876" t="s">
        <v>564</v>
      </c>
      <c r="D125" s="289"/>
      <c r="E125" s="301" t="s">
        <v>140</v>
      </c>
      <c r="F125" s="291"/>
      <c r="G125" s="292"/>
      <c r="H125" s="290" t="s">
        <v>140</v>
      </c>
      <c r="I125" s="293"/>
      <c r="J125" s="289"/>
      <c r="K125" s="301" t="s">
        <v>140</v>
      </c>
      <c r="L125" s="291"/>
      <c r="M125" s="292"/>
      <c r="N125" s="290" t="s">
        <v>140</v>
      </c>
      <c r="O125" s="293"/>
      <c r="P125" s="289"/>
      <c r="Q125" s="301" t="s">
        <v>140</v>
      </c>
      <c r="R125" s="291"/>
      <c r="S125" s="292"/>
      <c r="T125" s="290" t="s">
        <v>140</v>
      </c>
      <c r="U125" s="293"/>
      <c r="V125" s="289"/>
      <c r="W125" s="301" t="s">
        <v>140</v>
      </c>
      <c r="X125" s="291"/>
      <c r="Y125" s="292"/>
      <c r="Z125" s="290" t="s">
        <v>140</v>
      </c>
      <c r="AA125" s="293"/>
      <c r="AB125" s="289"/>
      <c r="AC125" s="301" t="s">
        <v>140</v>
      </c>
      <c r="AD125" s="291"/>
      <c r="AE125" s="292"/>
      <c r="AF125" s="290" t="s">
        <v>140</v>
      </c>
      <c r="AG125" s="293"/>
      <c r="AH125" s="289"/>
      <c r="AI125" s="301" t="s">
        <v>140</v>
      </c>
      <c r="AJ125" s="291"/>
      <c r="AK125" s="292"/>
      <c r="AL125" s="290" t="s">
        <v>140</v>
      </c>
      <c r="AM125" s="293"/>
      <c r="AN125" s="289"/>
      <c r="AO125" s="301" t="s">
        <v>140</v>
      </c>
      <c r="AP125" s="291"/>
      <c r="AQ125" s="292"/>
      <c r="AR125" s="290" t="s">
        <v>140</v>
      </c>
      <c r="AS125" s="293"/>
      <c r="AT125" s="289"/>
      <c r="AU125" s="301" t="s">
        <v>140</v>
      </c>
      <c r="AV125" s="291"/>
      <c r="AW125" s="292"/>
      <c r="AX125" s="290" t="s">
        <v>140</v>
      </c>
      <c r="AY125" s="293"/>
      <c r="AZ125" s="287" t="str">
        <f t="shared" si="65"/>
        <v/>
      </c>
      <c r="BA125" s="288" t="str">
        <f t="shared" si="66"/>
        <v/>
      </c>
      <c r="BB125" s="460">
        <f t="shared" si="67"/>
        <v>0</v>
      </c>
      <c r="BC125" s="463">
        <f t="shared" si="68"/>
        <v>0</v>
      </c>
    </row>
    <row r="126" spans="1:55" s="460" customFormat="1" ht="15" x14ac:dyDescent="0.25">
      <c r="A126" s="781" t="s">
        <v>461</v>
      </c>
      <c r="B126" s="281" t="str">
        <f t="shared" si="64"/>
        <v>-</v>
      </c>
      <c r="C126" s="876" t="s">
        <v>565</v>
      </c>
      <c r="D126" s="289"/>
      <c r="E126" s="301" t="s">
        <v>140</v>
      </c>
      <c r="F126" s="291"/>
      <c r="G126" s="292"/>
      <c r="H126" s="290" t="s">
        <v>140</v>
      </c>
      <c r="I126" s="293"/>
      <c r="J126" s="289"/>
      <c r="K126" s="301" t="s">
        <v>140</v>
      </c>
      <c r="L126" s="291"/>
      <c r="M126" s="292"/>
      <c r="N126" s="290" t="s">
        <v>140</v>
      </c>
      <c r="O126" s="293"/>
      <c r="P126" s="289"/>
      <c r="Q126" s="301" t="s">
        <v>140</v>
      </c>
      <c r="R126" s="291"/>
      <c r="S126" s="292"/>
      <c r="T126" s="290" t="s">
        <v>140</v>
      </c>
      <c r="U126" s="293"/>
      <c r="V126" s="289"/>
      <c r="W126" s="301" t="s">
        <v>140</v>
      </c>
      <c r="X126" s="291"/>
      <c r="Y126" s="292"/>
      <c r="Z126" s="290" t="s">
        <v>140</v>
      </c>
      <c r="AA126" s="293"/>
      <c r="AB126" s="289"/>
      <c r="AC126" s="301" t="s">
        <v>140</v>
      </c>
      <c r="AD126" s="291"/>
      <c r="AE126" s="292"/>
      <c r="AF126" s="290" t="s">
        <v>140</v>
      </c>
      <c r="AG126" s="293"/>
      <c r="AH126" s="289"/>
      <c r="AI126" s="301" t="s">
        <v>140</v>
      </c>
      <c r="AJ126" s="291"/>
      <c r="AK126" s="292"/>
      <c r="AL126" s="290" t="s">
        <v>140</v>
      </c>
      <c r="AM126" s="293"/>
      <c r="AN126" s="289"/>
      <c r="AO126" s="301" t="s">
        <v>140</v>
      </c>
      <c r="AP126" s="291"/>
      <c r="AQ126" s="292"/>
      <c r="AR126" s="290" t="s">
        <v>140</v>
      </c>
      <c r="AS126" s="293"/>
      <c r="AT126" s="289"/>
      <c r="AU126" s="301" t="s">
        <v>140</v>
      </c>
      <c r="AV126" s="291"/>
      <c r="AW126" s="292"/>
      <c r="AX126" s="290" t="s">
        <v>140</v>
      </c>
      <c r="AY126" s="293"/>
      <c r="AZ126" s="287" t="str">
        <f t="shared" si="65"/>
        <v/>
      </c>
      <c r="BA126" s="288" t="str">
        <f t="shared" si="66"/>
        <v/>
      </c>
      <c r="BB126" s="460">
        <f t="shared" si="67"/>
        <v>0</v>
      </c>
      <c r="BC126" s="463">
        <f t="shared" si="68"/>
        <v>0</v>
      </c>
    </row>
    <row r="127" spans="1:55" s="460" customFormat="1" ht="15" x14ac:dyDescent="0.25">
      <c r="A127" s="881" t="s">
        <v>461</v>
      </c>
      <c r="B127" s="281" t="str">
        <f t="shared" si="64"/>
        <v>-</v>
      </c>
      <c r="C127" s="884" t="s">
        <v>566</v>
      </c>
      <c r="D127" s="303"/>
      <c r="E127" s="301" t="s">
        <v>140</v>
      </c>
      <c r="F127" s="304"/>
      <c r="G127" s="300"/>
      <c r="H127" s="301" t="s">
        <v>140</v>
      </c>
      <c r="I127" s="302"/>
      <c r="J127" s="289"/>
      <c r="K127" s="301" t="s">
        <v>140</v>
      </c>
      <c r="L127" s="291"/>
      <c r="M127" s="292"/>
      <c r="N127" s="290" t="s">
        <v>140</v>
      </c>
      <c r="O127" s="293"/>
      <c r="P127" s="289"/>
      <c r="Q127" s="301" t="s">
        <v>140</v>
      </c>
      <c r="R127" s="291"/>
      <c r="S127" s="292"/>
      <c r="T127" s="290" t="s">
        <v>140</v>
      </c>
      <c r="U127" s="293"/>
      <c r="V127" s="289"/>
      <c r="W127" s="301" t="s">
        <v>140</v>
      </c>
      <c r="X127" s="291"/>
      <c r="Y127" s="292"/>
      <c r="Z127" s="290" t="s">
        <v>140</v>
      </c>
      <c r="AA127" s="293"/>
      <c r="AB127" s="289"/>
      <c r="AC127" s="301" t="s">
        <v>140</v>
      </c>
      <c r="AD127" s="291"/>
      <c r="AE127" s="292"/>
      <c r="AF127" s="290" t="s">
        <v>140</v>
      </c>
      <c r="AG127" s="293"/>
      <c r="AH127" s="292"/>
      <c r="AI127" s="301" t="s">
        <v>140</v>
      </c>
      <c r="AJ127" s="291"/>
      <c r="AK127" s="292"/>
      <c r="AL127" s="290" t="s">
        <v>140</v>
      </c>
      <c r="AM127" s="293"/>
      <c r="AN127" s="289"/>
      <c r="AO127" s="301" t="s">
        <v>140</v>
      </c>
      <c r="AP127" s="291"/>
      <c r="AQ127" s="292"/>
      <c r="AR127" s="290" t="s">
        <v>140</v>
      </c>
      <c r="AS127" s="293"/>
      <c r="AT127" s="289"/>
      <c r="AU127" s="301" t="s">
        <v>140</v>
      </c>
      <c r="AV127" s="291"/>
      <c r="AW127" s="292"/>
      <c r="AX127" s="290" t="s">
        <v>140</v>
      </c>
      <c r="AY127" s="293"/>
      <c r="AZ127" s="287" t="str">
        <f t="shared" si="65"/>
        <v/>
      </c>
      <c r="BA127" s="288" t="str">
        <f t="shared" si="66"/>
        <v/>
      </c>
      <c r="BB127" s="460">
        <f t="shared" si="67"/>
        <v>0</v>
      </c>
      <c r="BC127" s="463">
        <f t="shared" si="68"/>
        <v>0</v>
      </c>
    </row>
    <row r="128" spans="1:55" s="460" customFormat="1" ht="15" x14ac:dyDescent="0.25">
      <c r="A128" s="781" t="s">
        <v>461</v>
      </c>
      <c r="B128" s="281" t="str">
        <f t="shared" si="64"/>
        <v>-</v>
      </c>
      <c r="C128" s="876" t="s">
        <v>196</v>
      </c>
      <c r="D128" s="303"/>
      <c r="E128" s="301" t="s">
        <v>140</v>
      </c>
      <c r="F128" s="304"/>
      <c r="G128" s="300"/>
      <c r="H128" s="301" t="s">
        <v>140</v>
      </c>
      <c r="I128" s="302"/>
      <c r="J128" s="289"/>
      <c r="K128" s="301" t="s">
        <v>140</v>
      </c>
      <c r="L128" s="291"/>
      <c r="M128" s="292"/>
      <c r="N128" s="290" t="s">
        <v>140</v>
      </c>
      <c r="O128" s="293"/>
      <c r="P128" s="289"/>
      <c r="Q128" s="301" t="s">
        <v>140</v>
      </c>
      <c r="R128" s="291"/>
      <c r="S128" s="292"/>
      <c r="T128" s="290" t="s">
        <v>140</v>
      </c>
      <c r="U128" s="293"/>
      <c r="V128" s="289"/>
      <c r="W128" s="301" t="s">
        <v>140</v>
      </c>
      <c r="X128" s="291"/>
      <c r="Y128" s="292"/>
      <c r="Z128" s="290" t="s">
        <v>140</v>
      </c>
      <c r="AA128" s="293"/>
      <c r="AB128" s="289"/>
      <c r="AC128" s="301" t="s">
        <v>140</v>
      </c>
      <c r="AD128" s="291"/>
      <c r="AE128" s="292"/>
      <c r="AF128" s="290" t="s">
        <v>140</v>
      </c>
      <c r="AG128" s="293"/>
      <c r="AH128" s="292"/>
      <c r="AI128" s="301" t="s">
        <v>140</v>
      </c>
      <c r="AJ128" s="291"/>
      <c r="AK128" s="292"/>
      <c r="AL128" s="290" t="s">
        <v>140</v>
      </c>
      <c r="AM128" s="293"/>
      <c r="AN128" s="289"/>
      <c r="AO128" s="301" t="s">
        <v>140</v>
      </c>
      <c r="AP128" s="291"/>
      <c r="AQ128" s="292"/>
      <c r="AR128" s="290" t="s">
        <v>140</v>
      </c>
      <c r="AS128" s="293"/>
      <c r="AT128" s="289"/>
      <c r="AU128" s="301" t="s">
        <v>140</v>
      </c>
      <c r="AV128" s="291"/>
      <c r="AW128" s="292"/>
      <c r="AX128" s="290" t="s">
        <v>140</v>
      </c>
      <c r="AY128" s="293"/>
      <c r="AZ128" s="287" t="str">
        <f t="shared" si="65"/>
        <v/>
      </c>
      <c r="BA128" s="288" t="str">
        <f t="shared" si="66"/>
        <v/>
      </c>
      <c r="BB128" s="460">
        <f t="shared" si="67"/>
        <v>0</v>
      </c>
      <c r="BC128" s="463">
        <f t="shared" si="68"/>
        <v>0</v>
      </c>
    </row>
    <row r="129" spans="1:55" s="460" customFormat="1" ht="15" x14ac:dyDescent="0.25">
      <c r="A129" s="781" t="s">
        <v>564</v>
      </c>
      <c r="B129" s="281" t="str">
        <f t="shared" si="64"/>
        <v>-</v>
      </c>
      <c r="C129" s="876" t="s">
        <v>196</v>
      </c>
      <c r="D129" s="303"/>
      <c r="E129" s="301" t="s">
        <v>140</v>
      </c>
      <c r="F129" s="304"/>
      <c r="G129" s="300"/>
      <c r="H129" s="301" t="s">
        <v>140</v>
      </c>
      <c r="I129" s="302"/>
      <c r="J129" s="289"/>
      <c r="K129" s="301" t="s">
        <v>140</v>
      </c>
      <c r="L129" s="291"/>
      <c r="M129" s="292"/>
      <c r="N129" s="290" t="s">
        <v>140</v>
      </c>
      <c r="O129" s="293"/>
      <c r="P129" s="289"/>
      <c r="Q129" s="301" t="s">
        <v>140</v>
      </c>
      <c r="R129" s="291"/>
      <c r="S129" s="292"/>
      <c r="T129" s="290" t="s">
        <v>140</v>
      </c>
      <c r="U129" s="293"/>
      <c r="V129" s="289"/>
      <c r="W129" s="301" t="s">
        <v>140</v>
      </c>
      <c r="X129" s="291"/>
      <c r="Y129" s="292"/>
      <c r="Z129" s="290" t="s">
        <v>140</v>
      </c>
      <c r="AA129" s="293"/>
      <c r="AB129" s="289"/>
      <c r="AC129" s="301" t="s">
        <v>140</v>
      </c>
      <c r="AD129" s="291"/>
      <c r="AE129" s="292"/>
      <c r="AF129" s="290" t="s">
        <v>140</v>
      </c>
      <c r="AG129" s="293"/>
      <c r="AH129" s="292"/>
      <c r="AI129" s="301" t="s">
        <v>140</v>
      </c>
      <c r="AJ129" s="291"/>
      <c r="AK129" s="292"/>
      <c r="AL129" s="290" t="s">
        <v>140</v>
      </c>
      <c r="AM129" s="293"/>
      <c r="AN129" s="289"/>
      <c r="AO129" s="301" t="s">
        <v>140</v>
      </c>
      <c r="AP129" s="291"/>
      <c r="AQ129" s="292"/>
      <c r="AR129" s="290" t="s">
        <v>140</v>
      </c>
      <c r="AS129" s="293"/>
      <c r="AT129" s="289"/>
      <c r="AU129" s="301" t="s">
        <v>140</v>
      </c>
      <c r="AV129" s="291"/>
      <c r="AW129" s="292"/>
      <c r="AX129" s="290" t="s">
        <v>140</v>
      </c>
      <c r="AY129" s="293"/>
      <c r="AZ129" s="287" t="str">
        <f t="shared" si="65"/>
        <v/>
      </c>
      <c r="BA129" s="288" t="str">
        <f t="shared" si="66"/>
        <v/>
      </c>
      <c r="BB129" s="460">
        <f t="shared" si="67"/>
        <v>0</v>
      </c>
      <c r="BC129" s="463">
        <f t="shared" si="68"/>
        <v>0</v>
      </c>
    </row>
    <row r="130" spans="1:55" s="460" customFormat="1" ht="15" x14ac:dyDescent="0.25">
      <c r="A130" s="881" t="s">
        <v>563</v>
      </c>
      <c r="B130" s="281" t="str">
        <f t="shared" si="64"/>
        <v>-</v>
      </c>
      <c r="C130" s="884" t="s">
        <v>461</v>
      </c>
      <c r="D130" s="303"/>
      <c r="E130" s="301" t="s">
        <v>140</v>
      </c>
      <c r="F130" s="304"/>
      <c r="G130" s="300"/>
      <c r="H130" s="301" t="s">
        <v>140</v>
      </c>
      <c r="I130" s="302"/>
      <c r="J130" s="289"/>
      <c r="K130" s="301" t="s">
        <v>140</v>
      </c>
      <c r="L130" s="291"/>
      <c r="M130" s="292"/>
      <c r="N130" s="290" t="s">
        <v>140</v>
      </c>
      <c r="O130" s="293"/>
      <c r="P130" s="289"/>
      <c r="Q130" s="301" t="s">
        <v>140</v>
      </c>
      <c r="R130" s="291"/>
      <c r="S130" s="292"/>
      <c r="T130" s="290" t="s">
        <v>140</v>
      </c>
      <c r="U130" s="293"/>
      <c r="V130" s="289"/>
      <c r="W130" s="301" t="s">
        <v>140</v>
      </c>
      <c r="X130" s="291"/>
      <c r="Y130" s="292"/>
      <c r="Z130" s="290" t="s">
        <v>140</v>
      </c>
      <c r="AA130" s="293"/>
      <c r="AB130" s="289"/>
      <c r="AC130" s="301" t="s">
        <v>140</v>
      </c>
      <c r="AD130" s="291"/>
      <c r="AE130" s="292"/>
      <c r="AF130" s="290" t="s">
        <v>140</v>
      </c>
      <c r="AG130" s="293"/>
      <c r="AH130" s="289"/>
      <c r="AI130" s="301" t="s">
        <v>140</v>
      </c>
      <c r="AJ130" s="291"/>
      <c r="AK130" s="292"/>
      <c r="AL130" s="290" t="s">
        <v>140</v>
      </c>
      <c r="AM130" s="293"/>
      <c r="AN130" s="289"/>
      <c r="AO130" s="301" t="s">
        <v>140</v>
      </c>
      <c r="AP130" s="291"/>
      <c r="AQ130" s="292"/>
      <c r="AR130" s="290" t="s">
        <v>140</v>
      </c>
      <c r="AS130" s="293"/>
      <c r="AT130" s="289"/>
      <c r="AU130" s="301" t="s">
        <v>140</v>
      </c>
      <c r="AV130" s="291"/>
      <c r="AW130" s="292"/>
      <c r="AX130" s="290" t="s">
        <v>140</v>
      </c>
      <c r="AY130" s="293"/>
      <c r="AZ130" s="287" t="str">
        <f t="shared" si="65"/>
        <v/>
      </c>
      <c r="BA130" s="288" t="str">
        <f t="shared" si="66"/>
        <v/>
      </c>
      <c r="BB130" s="460">
        <f t="shared" si="67"/>
        <v>0</v>
      </c>
      <c r="BC130" s="463">
        <f t="shared" si="68"/>
        <v>0</v>
      </c>
    </row>
    <row r="131" spans="1:55" s="460" customFormat="1" ht="15" x14ac:dyDescent="0.25">
      <c r="A131" s="781" t="s">
        <v>247</v>
      </c>
      <c r="B131" s="281" t="str">
        <f t="shared" si="64"/>
        <v>-</v>
      </c>
      <c r="C131" s="876" t="s">
        <v>196</v>
      </c>
      <c r="D131" s="303"/>
      <c r="E131" s="301" t="s">
        <v>140</v>
      </c>
      <c r="F131" s="304"/>
      <c r="G131" s="300"/>
      <c r="H131" s="301" t="s">
        <v>140</v>
      </c>
      <c r="I131" s="302"/>
      <c r="J131" s="289"/>
      <c r="K131" s="301" t="s">
        <v>140</v>
      </c>
      <c r="L131" s="291"/>
      <c r="M131" s="292"/>
      <c r="N131" s="290" t="s">
        <v>140</v>
      </c>
      <c r="O131" s="293"/>
      <c r="P131" s="289"/>
      <c r="Q131" s="301" t="s">
        <v>140</v>
      </c>
      <c r="R131" s="291"/>
      <c r="S131" s="292"/>
      <c r="T131" s="290" t="s">
        <v>140</v>
      </c>
      <c r="U131" s="293"/>
      <c r="V131" s="289"/>
      <c r="W131" s="301" t="s">
        <v>140</v>
      </c>
      <c r="X131" s="291"/>
      <c r="Y131" s="292"/>
      <c r="Z131" s="290" t="s">
        <v>140</v>
      </c>
      <c r="AA131" s="293"/>
      <c r="AB131" s="289"/>
      <c r="AC131" s="301" t="s">
        <v>140</v>
      </c>
      <c r="AD131" s="291"/>
      <c r="AE131" s="292"/>
      <c r="AF131" s="290" t="s">
        <v>140</v>
      </c>
      <c r="AG131" s="293"/>
      <c r="AH131" s="289"/>
      <c r="AI131" s="301" t="s">
        <v>140</v>
      </c>
      <c r="AJ131" s="291"/>
      <c r="AK131" s="292"/>
      <c r="AL131" s="290" t="s">
        <v>140</v>
      </c>
      <c r="AM131" s="293"/>
      <c r="AN131" s="289"/>
      <c r="AO131" s="301" t="s">
        <v>140</v>
      </c>
      <c r="AP131" s="291"/>
      <c r="AQ131" s="292"/>
      <c r="AR131" s="290" t="s">
        <v>140</v>
      </c>
      <c r="AS131" s="293"/>
      <c r="AT131" s="289"/>
      <c r="AU131" s="301" t="s">
        <v>140</v>
      </c>
      <c r="AV131" s="291"/>
      <c r="AW131" s="292"/>
      <c r="AX131" s="290" t="s">
        <v>140</v>
      </c>
      <c r="AY131" s="293"/>
      <c r="AZ131" s="287" t="str">
        <f t="shared" si="65"/>
        <v/>
      </c>
      <c r="BA131" s="288" t="str">
        <f t="shared" si="66"/>
        <v/>
      </c>
      <c r="BB131" s="460">
        <f t="shared" si="67"/>
        <v>0</v>
      </c>
      <c r="BC131" s="463">
        <f t="shared" si="68"/>
        <v>0</v>
      </c>
    </row>
    <row r="132" spans="1:55" s="460" customFormat="1" ht="15" x14ac:dyDescent="0.25">
      <c r="A132" s="781" t="s">
        <v>565</v>
      </c>
      <c r="B132" s="281" t="str">
        <f t="shared" si="64"/>
        <v>-</v>
      </c>
      <c r="C132" s="876" t="s">
        <v>196</v>
      </c>
      <c r="D132" s="303"/>
      <c r="E132" s="301" t="s">
        <v>140</v>
      </c>
      <c r="F132" s="304"/>
      <c r="G132" s="300"/>
      <c r="H132" s="301" t="s">
        <v>140</v>
      </c>
      <c r="I132" s="302"/>
      <c r="J132" s="289"/>
      <c r="K132" s="301" t="s">
        <v>140</v>
      </c>
      <c r="L132" s="291"/>
      <c r="M132" s="292"/>
      <c r="N132" s="290" t="s">
        <v>140</v>
      </c>
      <c r="O132" s="293"/>
      <c r="P132" s="289"/>
      <c r="Q132" s="301" t="s">
        <v>140</v>
      </c>
      <c r="R132" s="291"/>
      <c r="S132" s="292"/>
      <c r="T132" s="290" t="s">
        <v>140</v>
      </c>
      <c r="U132" s="293"/>
      <c r="V132" s="289"/>
      <c r="W132" s="301" t="s">
        <v>140</v>
      </c>
      <c r="X132" s="291"/>
      <c r="Y132" s="292"/>
      <c r="Z132" s="290" t="s">
        <v>140</v>
      </c>
      <c r="AA132" s="293"/>
      <c r="AB132" s="289"/>
      <c r="AC132" s="301" t="s">
        <v>140</v>
      </c>
      <c r="AD132" s="291"/>
      <c r="AE132" s="292"/>
      <c r="AF132" s="290" t="s">
        <v>140</v>
      </c>
      <c r="AG132" s="293"/>
      <c r="AH132" s="289"/>
      <c r="AI132" s="301" t="s">
        <v>140</v>
      </c>
      <c r="AJ132" s="291"/>
      <c r="AK132" s="292"/>
      <c r="AL132" s="290" t="s">
        <v>140</v>
      </c>
      <c r="AM132" s="293"/>
      <c r="AN132" s="289"/>
      <c r="AO132" s="301" t="s">
        <v>140</v>
      </c>
      <c r="AP132" s="291"/>
      <c r="AQ132" s="292"/>
      <c r="AR132" s="290" t="s">
        <v>140</v>
      </c>
      <c r="AS132" s="293"/>
      <c r="AT132" s="289"/>
      <c r="AU132" s="301" t="s">
        <v>140</v>
      </c>
      <c r="AV132" s="291"/>
      <c r="AW132" s="292"/>
      <c r="AX132" s="290" t="s">
        <v>140</v>
      </c>
      <c r="AY132" s="293"/>
      <c r="AZ132" s="287" t="str">
        <f t="shared" si="65"/>
        <v/>
      </c>
      <c r="BA132" s="288" t="str">
        <f t="shared" si="66"/>
        <v/>
      </c>
      <c r="BB132" s="460">
        <f t="shared" si="67"/>
        <v>0</v>
      </c>
      <c r="BC132" s="463">
        <f t="shared" si="68"/>
        <v>0</v>
      </c>
    </row>
    <row r="133" spans="1:55" s="460" customFormat="1" ht="15" x14ac:dyDescent="0.25">
      <c r="A133" s="881" t="s">
        <v>563</v>
      </c>
      <c r="B133" s="281" t="str">
        <f t="shared" si="64"/>
        <v>-</v>
      </c>
      <c r="C133" s="884" t="s">
        <v>461</v>
      </c>
      <c r="D133" s="303"/>
      <c r="E133" s="301" t="s">
        <v>140</v>
      </c>
      <c r="F133" s="304"/>
      <c r="G133" s="300"/>
      <c r="H133" s="301" t="s">
        <v>140</v>
      </c>
      <c r="I133" s="302"/>
      <c r="J133" s="289"/>
      <c r="K133" s="301" t="s">
        <v>140</v>
      </c>
      <c r="L133" s="291"/>
      <c r="M133" s="292"/>
      <c r="N133" s="290" t="s">
        <v>140</v>
      </c>
      <c r="O133" s="293"/>
      <c r="P133" s="289"/>
      <c r="Q133" s="301" t="s">
        <v>140</v>
      </c>
      <c r="R133" s="291"/>
      <c r="S133" s="292"/>
      <c r="T133" s="290" t="s">
        <v>140</v>
      </c>
      <c r="U133" s="293"/>
      <c r="V133" s="289"/>
      <c r="W133" s="301" t="s">
        <v>140</v>
      </c>
      <c r="X133" s="291"/>
      <c r="Y133" s="292"/>
      <c r="Z133" s="290" t="s">
        <v>140</v>
      </c>
      <c r="AA133" s="293"/>
      <c r="AB133" s="289"/>
      <c r="AC133" s="301" t="s">
        <v>140</v>
      </c>
      <c r="AD133" s="291"/>
      <c r="AE133" s="292"/>
      <c r="AF133" s="290" t="s">
        <v>140</v>
      </c>
      <c r="AG133" s="293"/>
      <c r="AH133" s="289"/>
      <c r="AI133" s="301" t="s">
        <v>140</v>
      </c>
      <c r="AJ133" s="291"/>
      <c r="AK133" s="292"/>
      <c r="AL133" s="290" t="s">
        <v>140</v>
      </c>
      <c r="AM133" s="293"/>
      <c r="AN133" s="289"/>
      <c r="AO133" s="301" t="s">
        <v>140</v>
      </c>
      <c r="AP133" s="291"/>
      <c r="AQ133" s="292"/>
      <c r="AR133" s="290" t="s">
        <v>140</v>
      </c>
      <c r="AS133" s="293"/>
      <c r="AT133" s="289"/>
      <c r="AU133" s="301" t="s">
        <v>140</v>
      </c>
      <c r="AV133" s="291"/>
      <c r="AW133" s="292"/>
      <c r="AX133" s="290" t="s">
        <v>140</v>
      </c>
      <c r="AY133" s="293"/>
      <c r="AZ133" s="287" t="str">
        <f t="shared" ref="AZ133:AZ135" si="69">IF(BB133&gt;0,BB133,IF(BC133&gt;0,BB133,""))</f>
        <v/>
      </c>
      <c r="BA133" s="288" t="str">
        <f t="shared" ref="BA133:BA135" si="70">IF(BB133&gt;0,BC133,IF(BC133&gt;0,BC133,""))</f>
        <v/>
      </c>
      <c r="BB133" s="460">
        <f t="shared" si="62"/>
        <v>0</v>
      </c>
      <c r="BC133" s="463">
        <f t="shared" si="63"/>
        <v>0</v>
      </c>
    </row>
    <row r="134" spans="1:55" s="460" customFormat="1" ht="15" x14ac:dyDescent="0.25">
      <c r="A134" s="881" t="s">
        <v>563</v>
      </c>
      <c r="B134" s="281" t="str">
        <f t="shared" si="64"/>
        <v>-</v>
      </c>
      <c r="C134" s="884" t="s">
        <v>196</v>
      </c>
      <c r="D134" s="303"/>
      <c r="E134" s="301" t="s">
        <v>140</v>
      </c>
      <c r="F134" s="304"/>
      <c r="G134" s="300"/>
      <c r="H134" s="301" t="s">
        <v>140</v>
      </c>
      <c r="I134" s="302"/>
      <c r="J134" s="289"/>
      <c r="K134" s="301" t="s">
        <v>140</v>
      </c>
      <c r="L134" s="291"/>
      <c r="M134" s="292"/>
      <c r="N134" s="290" t="s">
        <v>140</v>
      </c>
      <c r="O134" s="293"/>
      <c r="P134" s="289"/>
      <c r="Q134" s="301" t="s">
        <v>140</v>
      </c>
      <c r="R134" s="291"/>
      <c r="S134" s="292"/>
      <c r="T134" s="290" t="s">
        <v>140</v>
      </c>
      <c r="U134" s="293"/>
      <c r="V134" s="289"/>
      <c r="W134" s="301" t="s">
        <v>140</v>
      </c>
      <c r="X134" s="291"/>
      <c r="Y134" s="292"/>
      <c r="Z134" s="290" t="s">
        <v>140</v>
      </c>
      <c r="AA134" s="293"/>
      <c r="AB134" s="289"/>
      <c r="AC134" s="301" t="s">
        <v>140</v>
      </c>
      <c r="AD134" s="291"/>
      <c r="AE134" s="292"/>
      <c r="AF134" s="290" t="s">
        <v>140</v>
      </c>
      <c r="AG134" s="293"/>
      <c r="AH134" s="289"/>
      <c r="AI134" s="301" t="s">
        <v>140</v>
      </c>
      <c r="AJ134" s="291"/>
      <c r="AK134" s="292"/>
      <c r="AL134" s="290" t="s">
        <v>140</v>
      </c>
      <c r="AM134" s="293"/>
      <c r="AN134" s="289"/>
      <c r="AO134" s="301" t="s">
        <v>140</v>
      </c>
      <c r="AP134" s="291"/>
      <c r="AQ134" s="292"/>
      <c r="AR134" s="290" t="s">
        <v>140</v>
      </c>
      <c r="AS134" s="293"/>
      <c r="AT134" s="289"/>
      <c r="AU134" s="301" t="s">
        <v>140</v>
      </c>
      <c r="AV134" s="291"/>
      <c r="AW134" s="292"/>
      <c r="AX134" s="290" t="s">
        <v>140</v>
      </c>
      <c r="AY134" s="293"/>
      <c r="AZ134" s="287" t="str">
        <f t="shared" si="69"/>
        <v/>
      </c>
      <c r="BA134" s="288" t="str">
        <f t="shared" si="70"/>
        <v/>
      </c>
      <c r="BB134" s="460">
        <f t="shared" si="62"/>
        <v>0</v>
      </c>
      <c r="BC134" s="463">
        <f t="shared" si="63"/>
        <v>0</v>
      </c>
    </row>
    <row r="135" spans="1:55" s="460" customFormat="1" ht="15" x14ac:dyDescent="0.25">
      <c r="A135" s="548"/>
      <c r="B135" s="281" t="str">
        <f t="shared" ref="B135:B150" si="71">IF(A135&lt;&gt;"","-","")</f>
        <v/>
      </c>
      <c r="C135" s="549"/>
      <c r="D135" s="379"/>
      <c r="E135" s="380" t="s">
        <v>140</v>
      </c>
      <c r="F135" s="381"/>
      <c r="G135" s="382"/>
      <c r="H135" s="380" t="s">
        <v>140</v>
      </c>
      <c r="I135" s="383"/>
      <c r="J135" s="294"/>
      <c r="K135" s="275" t="s">
        <v>140</v>
      </c>
      <c r="L135" s="295"/>
      <c r="M135" s="296"/>
      <c r="N135" s="275" t="s">
        <v>140</v>
      </c>
      <c r="O135" s="297"/>
      <c r="P135" s="294"/>
      <c r="Q135" s="275" t="s">
        <v>140</v>
      </c>
      <c r="R135" s="295"/>
      <c r="S135" s="296"/>
      <c r="T135" s="275" t="s">
        <v>140</v>
      </c>
      <c r="U135" s="297"/>
      <c r="V135" s="294"/>
      <c r="W135" s="275" t="s">
        <v>140</v>
      </c>
      <c r="X135" s="295"/>
      <c r="Y135" s="296"/>
      <c r="Z135" s="275" t="s">
        <v>140</v>
      </c>
      <c r="AA135" s="297"/>
      <c r="AB135" s="294"/>
      <c r="AC135" s="275" t="s">
        <v>140</v>
      </c>
      <c r="AD135" s="295"/>
      <c r="AE135" s="296"/>
      <c r="AF135" s="275" t="s">
        <v>140</v>
      </c>
      <c r="AG135" s="297"/>
      <c r="AH135" s="294"/>
      <c r="AI135" s="275" t="s">
        <v>140</v>
      </c>
      <c r="AJ135" s="295"/>
      <c r="AK135" s="296"/>
      <c r="AL135" s="275" t="s">
        <v>140</v>
      </c>
      <c r="AM135" s="297"/>
      <c r="AN135" s="294"/>
      <c r="AO135" s="275" t="s">
        <v>140</v>
      </c>
      <c r="AP135" s="295"/>
      <c r="AQ135" s="296"/>
      <c r="AR135" s="275" t="s">
        <v>140</v>
      </c>
      <c r="AS135" s="297"/>
      <c r="AT135" s="294"/>
      <c r="AU135" s="275" t="s">
        <v>140</v>
      </c>
      <c r="AV135" s="295"/>
      <c r="AW135" s="296"/>
      <c r="AX135" s="275" t="s">
        <v>140</v>
      </c>
      <c r="AY135" s="297"/>
      <c r="AZ135" s="287" t="str">
        <f t="shared" si="69"/>
        <v/>
      </c>
      <c r="BA135" s="288" t="str">
        <f t="shared" si="70"/>
        <v/>
      </c>
      <c r="BB135" s="460">
        <f t="shared" si="62"/>
        <v>0</v>
      </c>
      <c r="BC135" s="463">
        <f t="shared" si="63"/>
        <v>0</v>
      </c>
    </row>
    <row r="136" spans="1:55" s="460" customFormat="1" ht="15" x14ac:dyDescent="0.25">
      <c r="A136" s="548"/>
      <c r="B136" s="281" t="str">
        <f t="shared" si="71"/>
        <v/>
      </c>
      <c r="C136" s="549"/>
      <c r="D136" s="379"/>
      <c r="E136" s="380" t="s">
        <v>140</v>
      </c>
      <c r="F136" s="381"/>
      <c r="G136" s="382"/>
      <c r="H136" s="380" t="s">
        <v>140</v>
      </c>
      <c r="I136" s="383"/>
      <c r="J136" s="294"/>
      <c r="K136" s="275" t="s">
        <v>140</v>
      </c>
      <c r="L136" s="295"/>
      <c r="M136" s="296"/>
      <c r="N136" s="275" t="s">
        <v>140</v>
      </c>
      <c r="O136" s="297"/>
      <c r="P136" s="294"/>
      <c r="Q136" s="275" t="s">
        <v>140</v>
      </c>
      <c r="R136" s="295"/>
      <c r="S136" s="296"/>
      <c r="T136" s="275" t="s">
        <v>140</v>
      </c>
      <c r="U136" s="297"/>
      <c r="V136" s="294"/>
      <c r="W136" s="275" t="s">
        <v>140</v>
      </c>
      <c r="X136" s="295"/>
      <c r="Y136" s="296"/>
      <c r="Z136" s="275" t="s">
        <v>140</v>
      </c>
      <c r="AA136" s="297"/>
      <c r="AB136" s="294"/>
      <c r="AC136" s="275" t="s">
        <v>140</v>
      </c>
      <c r="AD136" s="295"/>
      <c r="AE136" s="296"/>
      <c r="AF136" s="275" t="s">
        <v>140</v>
      </c>
      <c r="AG136" s="297"/>
      <c r="AH136" s="294"/>
      <c r="AI136" s="275" t="s">
        <v>140</v>
      </c>
      <c r="AJ136" s="295"/>
      <c r="AK136" s="296"/>
      <c r="AL136" s="275" t="s">
        <v>140</v>
      </c>
      <c r="AM136" s="297"/>
      <c r="AN136" s="294"/>
      <c r="AO136" s="275" t="s">
        <v>140</v>
      </c>
      <c r="AP136" s="295"/>
      <c r="AQ136" s="296"/>
      <c r="AR136" s="275" t="s">
        <v>140</v>
      </c>
      <c r="AS136" s="297"/>
      <c r="AT136" s="294"/>
      <c r="AU136" s="275" t="s">
        <v>140</v>
      </c>
      <c r="AV136" s="295"/>
      <c r="AW136" s="296"/>
      <c r="AX136" s="275" t="s">
        <v>140</v>
      </c>
      <c r="AY136" s="297"/>
      <c r="AZ136" s="287" t="str">
        <f t="shared" ref="AZ136:AZ138" si="72">IF(BB136&gt;0,BB136,IF(BC136&gt;0,BB136,""))</f>
        <v/>
      </c>
      <c r="BA136" s="288" t="str">
        <f t="shared" ref="BA136:BA138" si="73">IF(BB136&gt;0,BC136,IF(BC136&gt;0,BC136,""))</f>
        <v/>
      </c>
      <c r="BB136" s="460">
        <f t="shared" ref="BB136:BB138" si="74">SUM(D136,G136,J136,M136,P136,S136,V136,Y136,AB136,AE136,AH136,AK136,AN136,AQ136,AT136,AW136)</f>
        <v>0</v>
      </c>
      <c r="BC136" s="463">
        <f t="shared" ref="BC136:BC138" si="75">SUM(F136,I136,L136,O136,R136,U136,X136,AA136,AD136,AG136,AJ136,AM136,AP136,AS136,AV136,AY136)</f>
        <v>0</v>
      </c>
    </row>
    <row r="137" spans="1:55" s="460" customFormat="1" ht="15" x14ac:dyDescent="0.25">
      <c r="A137" s="548"/>
      <c r="B137" s="281" t="str">
        <f t="shared" si="71"/>
        <v/>
      </c>
      <c r="C137" s="549"/>
      <c r="D137" s="379"/>
      <c r="E137" s="380" t="s">
        <v>140</v>
      </c>
      <c r="F137" s="381"/>
      <c r="G137" s="382"/>
      <c r="H137" s="380" t="s">
        <v>140</v>
      </c>
      <c r="I137" s="383"/>
      <c r="J137" s="294"/>
      <c r="K137" s="275" t="s">
        <v>140</v>
      </c>
      <c r="L137" s="295"/>
      <c r="M137" s="296"/>
      <c r="N137" s="275" t="s">
        <v>140</v>
      </c>
      <c r="O137" s="297"/>
      <c r="P137" s="294"/>
      <c r="Q137" s="275" t="s">
        <v>140</v>
      </c>
      <c r="R137" s="295"/>
      <c r="S137" s="296"/>
      <c r="T137" s="275" t="s">
        <v>140</v>
      </c>
      <c r="U137" s="297"/>
      <c r="V137" s="294"/>
      <c r="W137" s="275" t="s">
        <v>140</v>
      </c>
      <c r="X137" s="295"/>
      <c r="Y137" s="296"/>
      <c r="Z137" s="275" t="s">
        <v>140</v>
      </c>
      <c r="AA137" s="297"/>
      <c r="AB137" s="294"/>
      <c r="AC137" s="275" t="s">
        <v>140</v>
      </c>
      <c r="AD137" s="295"/>
      <c r="AE137" s="296"/>
      <c r="AF137" s="275" t="s">
        <v>140</v>
      </c>
      <c r="AG137" s="297"/>
      <c r="AH137" s="294"/>
      <c r="AI137" s="275" t="s">
        <v>140</v>
      </c>
      <c r="AJ137" s="295"/>
      <c r="AK137" s="296"/>
      <c r="AL137" s="275" t="s">
        <v>140</v>
      </c>
      <c r="AM137" s="297"/>
      <c r="AN137" s="294"/>
      <c r="AO137" s="275" t="s">
        <v>140</v>
      </c>
      <c r="AP137" s="295"/>
      <c r="AQ137" s="296"/>
      <c r="AR137" s="275" t="s">
        <v>140</v>
      </c>
      <c r="AS137" s="297"/>
      <c r="AT137" s="294"/>
      <c r="AU137" s="275" t="s">
        <v>140</v>
      </c>
      <c r="AV137" s="295"/>
      <c r="AW137" s="296"/>
      <c r="AX137" s="275" t="s">
        <v>140</v>
      </c>
      <c r="AY137" s="297"/>
      <c r="AZ137" s="287" t="str">
        <f t="shared" si="72"/>
        <v/>
      </c>
      <c r="BA137" s="288" t="str">
        <f t="shared" si="73"/>
        <v/>
      </c>
      <c r="BB137" s="460">
        <f t="shared" si="74"/>
        <v>0</v>
      </c>
      <c r="BC137" s="463">
        <f t="shared" si="75"/>
        <v>0</v>
      </c>
    </row>
    <row r="138" spans="1:55" s="460" customFormat="1" ht="15" x14ac:dyDescent="0.25">
      <c r="A138" s="461"/>
      <c r="B138" s="281" t="str">
        <f t="shared" si="71"/>
        <v/>
      </c>
      <c r="C138" s="463"/>
      <c r="D138" s="379"/>
      <c r="E138" s="380" t="s">
        <v>140</v>
      </c>
      <c r="F138" s="381"/>
      <c r="G138" s="382"/>
      <c r="H138" s="380" t="s">
        <v>140</v>
      </c>
      <c r="I138" s="383"/>
      <c r="J138" s="294"/>
      <c r="K138" s="275" t="s">
        <v>140</v>
      </c>
      <c r="L138" s="295"/>
      <c r="M138" s="296"/>
      <c r="N138" s="275" t="s">
        <v>140</v>
      </c>
      <c r="O138" s="297"/>
      <c r="P138" s="294"/>
      <c r="Q138" s="275" t="s">
        <v>140</v>
      </c>
      <c r="R138" s="295"/>
      <c r="S138" s="296"/>
      <c r="T138" s="275" t="s">
        <v>140</v>
      </c>
      <c r="U138" s="297"/>
      <c r="V138" s="294"/>
      <c r="W138" s="275" t="s">
        <v>140</v>
      </c>
      <c r="X138" s="295"/>
      <c r="Y138" s="296"/>
      <c r="Z138" s="275" t="s">
        <v>140</v>
      </c>
      <c r="AA138" s="297"/>
      <c r="AB138" s="294"/>
      <c r="AC138" s="275" t="s">
        <v>140</v>
      </c>
      <c r="AD138" s="295"/>
      <c r="AE138" s="296"/>
      <c r="AF138" s="275" t="s">
        <v>140</v>
      </c>
      <c r="AG138" s="297"/>
      <c r="AH138" s="294"/>
      <c r="AI138" s="275" t="s">
        <v>140</v>
      </c>
      <c r="AJ138" s="295"/>
      <c r="AK138" s="296"/>
      <c r="AL138" s="275" t="s">
        <v>140</v>
      </c>
      <c r="AM138" s="297"/>
      <c r="AN138" s="294"/>
      <c r="AO138" s="275" t="s">
        <v>140</v>
      </c>
      <c r="AP138" s="295"/>
      <c r="AQ138" s="296"/>
      <c r="AR138" s="275" t="s">
        <v>140</v>
      </c>
      <c r="AS138" s="297"/>
      <c r="AT138" s="294"/>
      <c r="AU138" s="275" t="s">
        <v>140</v>
      </c>
      <c r="AV138" s="295"/>
      <c r="AW138" s="296"/>
      <c r="AX138" s="275" t="s">
        <v>140</v>
      </c>
      <c r="AY138" s="297"/>
      <c r="AZ138" s="287" t="str">
        <f t="shared" si="72"/>
        <v/>
      </c>
      <c r="BA138" s="288" t="str">
        <f t="shared" si="73"/>
        <v/>
      </c>
      <c r="BB138" s="460">
        <f t="shared" si="74"/>
        <v>0</v>
      </c>
      <c r="BC138" s="463">
        <f t="shared" si="75"/>
        <v>0</v>
      </c>
    </row>
    <row r="139" spans="1:55" ht="15" x14ac:dyDescent="0.25">
      <c r="A139" s="398"/>
      <c r="B139" s="281" t="str">
        <f t="shared" si="71"/>
        <v/>
      </c>
      <c r="C139" s="266"/>
      <c r="D139" s="303"/>
      <c r="E139" s="301" t="s">
        <v>140</v>
      </c>
      <c r="F139" s="304"/>
      <c r="G139" s="300"/>
      <c r="H139" s="301" t="s">
        <v>140</v>
      </c>
      <c r="I139" s="302"/>
      <c r="J139" s="289"/>
      <c r="K139" s="301" t="s">
        <v>140</v>
      </c>
      <c r="L139" s="291"/>
      <c r="M139" s="292"/>
      <c r="N139" s="290" t="s">
        <v>140</v>
      </c>
      <c r="O139" s="293"/>
      <c r="P139" s="289"/>
      <c r="Q139" s="301" t="s">
        <v>140</v>
      </c>
      <c r="R139" s="291"/>
      <c r="S139" s="292"/>
      <c r="T139" s="290" t="s">
        <v>140</v>
      </c>
      <c r="U139" s="293"/>
      <c r="V139" s="289"/>
      <c r="W139" s="301" t="s">
        <v>140</v>
      </c>
      <c r="X139" s="291"/>
      <c r="Y139" s="292"/>
      <c r="Z139" s="290" t="s">
        <v>140</v>
      </c>
      <c r="AA139" s="293"/>
      <c r="AB139" s="289"/>
      <c r="AC139" s="301" t="s">
        <v>140</v>
      </c>
      <c r="AD139" s="291"/>
      <c r="AE139" s="292"/>
      <c r="AF139" s="290" t="s">
        <v>140</v>
      </c>
      <c r="AG139" s="293"/>
      <c r="AH139" s="289"/>
      <c r="AI139" s="301" t="s">
        <v>140</v>
      </c>
      <c r="AJ139" s="291"/>
      <c r="AK139" s="292"/>
      <c r="AL139" s="290" t="s">
        <v>140</v>
      </c>
      <c r="AM139" s="293"/>
      <c r="AN139" s="289"/>
      <c r="AO139" s="301" t="s">
        <v>140</v>
      </c>
      <c r="AP139" s="291"/>
      <c r="AQ139" s="292"/>
      <c r="AR139" s="290" t="s">
        <v>140</v>
      </c>
      <c r="AS139" s="293"/>
      <c r="AT139" s="289"/>
      <c r="AU139" s="301" t="s">
        <v>140</v>
      </c>
      <c r="AV139" s="291"/>
      <c r="AW139" s="292"/>
      <c r="AX139" s="290" t="s">
        <v>140</v>
      </c>
      <c r="AY139" s="293"/>
      <c r="AZ139" s="287" t="str">
        <f t="shared" ref="AZ139:AZ150" si="76">IF(BB139&gt;0,BB139,IF(BC139&gt;0,BB139,""))</f>
        <v/>
      </c>
      <c r="BA139" s="288" t="str">
        <f t="shared" ref="BA139:BA150" si="77">IF(BB139&gt;0,BC139,IF(BC139&gt;0,BC139,""))</f>
        <v/>
      </c>
      <c r="BB139" s="265">
        <f t="shared" si="56"/>
        <v>0</v>
      </c>
      <c r="BC139" s="266">
        <f t="shared" si="57"/>
        <v>0</v>
      </c>
    </row>
    <row r="140" spans="1:55" ht="15" x14ac:dyDescent="0.25">
      <c r="A140" s="398"/>
      <c r="B140" s="281" t="str">
        <f t="shared" si="71"/>
        <v/>
      </c>
      <c r="C140" s="266"/>
      <c r="D140" s="303"/>
      <c r="E140" s="301" t="s">
        <v>140</v>
      </c>
      <c r="F140" s="304"/>
      <c r="G140" s="300"/>
      <c r="H140" s="301" t="s">
        <v>140</v>
      </c>
      <c r="I140" s="302"/>
      <c r="J140" s="289"/>
      <c r="K140" s="301" t="s">
        <v>140</v>
      </c>
      <c r="L140" s="291"/>
      <c r="M140" s="292"/>
      <c r="N140" s="290" t="s">
        <v>140</v>
      </c>
      <c r="O140" s="293"/>
      <c r="P140" s="289"/>
      <c r="Q140" s="301" t="s">
        <v>140</v>
      </c>
      <c r="R140" s="291"/>
      <c r="S140" s="292"/>
      <c r="T140" s="290" t="s">
        <v>140</v>
      </c>
      <c r="U140" s="293"/>
      <c r="V140" s="289"/>
      <c r="W140" s="301" t="s">
        <v>140</v>
      </c>
      <c r="X140" s="291"/>
      <c r="Y140" s="292"/>
      <c r="Z140" s="290" t="s">
        <v>140</v>
      </c>
      <c r="AA140" s="293"/>
      <c r="AB140" s="289"/>
      <c r="AC140" s="301" t="s">
        <v>140</v>
      </c>
      <c r="AD140" s="291"/>
      <c r="AE140" s="292"/>
      <c r="AF140" s="290" t="s">
        <v>140</v>
      </c>
      <c r="AG140" s="293"/>
      <c r="AH140" s="289"/>
      <c r="AI140" s="301" t="s">
        <v>140</v>
      </c>
      <c r="AJ140" s="291"/>
      <c r="AK140" s="292"/>
      <c r="AL140" s="290" t="s">
        <v>140</v>
      </c>
      <c r="AM140" s="293"/>
      <c r="AN140" s="289"/>
      <c r="AO140" s="301" t="s">
        <v>140</v>
      </c>
      <c r="AP140" s="291"/>
      <c r="AQ140" s="292"/>
      <c r="AR140" s="290" t="s">
        <v>140</v>
      </c>
      <c r="AS140" s="293"/>
      <c r="AT140" s="289"/>
      <c r="AU140" s="301" t="s">
        <v>140</v>
      </c>
      <c r="AV140" s="291"/>
      <c r="AW140" s="292"/>
      <c r="AX140" s="290" t="s">
        <v>140</v>
      </c>
      <c r="AY140" s="293"/>
      <c r="AZ140" s="287" t="str">
        <f t="shared" si="76"/>
        <v/>
      </c>
      <c r="BA140" s="288" t="str">
        <f t="shared" si="77"/>
        <v/>
      </c>
      <c r="BB140" s="265">
        <f t="shared" si="56"/>
        <v>0</v>
      </c>
      <c r="BC140" s="266">
        <f t="shared" si="57"/>
        <v>0</v>
      </c>
    </row>
    <row r="141" spans="1:55" ht="15" x14ac:dyDescent="0.25">
      <c r="A141" s="398"/>
      <c r="B141" s="281" t="str">
        <f t="shared" si="71"/>
        <v/>
      </c>
      <c r="C141" s="266"/>
      <c r="D141" s="379"/>
      <c r="E141" s="380" t="s">
        <v>140</v>
      </c>
      <c r="F141" s="381"/>
      <c r="G141" s="382"/>
      <c r="H141" s="380" t="s">
        <v>140</v>
      </c>
      <c r="I141" s="383"/>
      <c r="J141" s="294"/>
      <c r="K141" s="275" t="s">
        <v>140</v>
      </c>
      <c r="L141" s="295"/>
      <c r="M141" s="296"/>
      <c r="N141" s="275" t="s">
        <v>140</v>
      </c>
      <c r="O141" s="297"/>
      <c r="P141" s="294"/>
      <c r="Q141" s="275" t="s">
        <v>140</v>
      </c>
      <c r="R141" s="295"/>
      <c r="S141" s="296"/>
      <c r="T141" s="275" t="s">
        <v>140</v>
      </c>
      <c r="U141" s="297"/>
      <c r="V141" s="294"/>
      <c r="W141" s="275" t="s">
        <v>140</v>
      </c>
      <c r="X141" s="295"/>
      <c r="Y141" s="296"/>
      <c r="Z141" s="275" t="s">
        <v>140</v>
      </c>
      <c r="AA141" s="297"/>
      <c r="AB141" s="294"/>
      <c r="AC141" s="275" t="s">
        <v>140</v>
      </c>
      <c r="AD141" s="295"/>
      <c r="AE141" s="296"/>
      <c r="AF141" s="275" t="s">
        <v>140</v>
      </c>
      <c r="AG141" s="297"/>
      <c r="AH141" s="294"/>
      <c r="AI141" s="275" t="s">
        <v>140</v>
      </c>
      <c r="AJ141" s="295"/>
      <c r="AK141" s="296"/>
      <c r="AL141" s="275" t="s">
        <v>140</v>
      </c>
      <c r="AM141" s="297"/>
      <c r="AN141" s="294"/>
      <c r="AO141" s="275" t="s">
        <v>140</v>
      </c>
      <c r="AP141" s="295"/>
      <c r="AQ141" s="296"/>
      <c r="AR141" s="275" t="s">
        <v>140</v>
      </c>
      <c r="AS141" s="297"/>
      <c r="AT141" s="294"/>
      <c r="AU141" s="275" t="s">
        <v>140</v>
      </c>
      <c r="AV141" s="295"/>
      <c r="AW141" s="296"/>
      <c r="AX141" s="275" t="s">
        <v>140</v>
      </c>
      <c r="AY141" s="297"/>
      <c r="AZ141" s="287" t="str">
        <f t="shared" si="76"/>
        <v/>
      </c>
      <c r="BA141" s="288" t="str">
        <f t="shared" si="77"/>
        <v/>
      </c>
      <c r="BB141" s="265">
        <f t="shared" si="56"/>
        <v>0</v>
      </c>
      <c r="BC141" s="266">
        <f t="shared" si="57"/>
        <v>0</v>
      </c>
    </row>
    <row r="142" spans="1:55" ht="15" x14ac:dyDescent="0.25">
      <c r="A142" s="398"/>
      <c r="B142" s="281" t="str">
        <f t="shared" si="71"/>
        <v/>
      </c>
      <c r="C142" s="266"/>
      <c r="D142" s="379"/>
      <c r="E142" s="380" t="s">
        <v>140</v>
      </c>
      <c r="F142" s="381"/>
      <c r="G142" s="382"/>
      <c r="H142" s="380" t="s">
        <v>140</v>
      </c>
      <c r="I142" s="383"/>
      <c r="J142" s="294"/>
      <c r="K142" s="275" t="s">
        <v>140</v>
      </c>
      <c r="L142" s="295"/>
      <c r="M142" s="296"/>
      <c r="N142" s="275" t="s">
        <v>140</v>
      </c>
      <c r="O142" s="297"/>
      <c r="P142" s="294"/>
      <c r="Q142" s="275" t="s">
        <v>140</v>
      </c>
      <c r="R142" s="295"/>
      <c r="S142" s="296"/>
      <c r="T142" s="275" t="s">
        <v>140</v>
      </c>
      <c r="U142" s="297"/>
      <c r="V142" s="294"/>
      <c r="W142" s="275" t="s">
        <v>140</v>
      </c>
      <c r="X142" s="295"/>
      <c r="Y142" s="296"/>
      <c r="Z142" s="275" t="s">
        <v>140</v>
      </c>
      <c r="AA142" s="297"/>
      <c r="AB142" s="294"/>
      <c r="AC142" s="275" t="s">
        <v>140</v>
      </c>
      <c r="AD142" s="295"/>
      <c r="AE142" s="296"/>
      <c r="AF142" s="275" t="s">
        <v>140</v>
      </c>
      <c r="AG142" s="297"/>
      <c r="AH142" s="294"/>
      <c r="AI142" s="275" t="s">
        <v>140</v>
      </c>
      <c r="AJ142" s="295"/>
      <c r="AK142" s="296"/>
      <c r="AL142" s="275" t="s">
        <v>140</v>
      </c>
      <c r="AM142" s="297"/>
      <c r="AN142" s="294"/>
      <c r="AO142" s="275" t="s">
        <v>140</v>
      </c>
      <c r="AP142" s="295"/>
      <c r="AQ142" s="296"/>
      <c r="AR142" s="275" t="s">
        <v>140</v>
      </c>
      <c r="AS142" s="297"/>
      <c r="AT142" s="294"/>
      <c r="AU142" s="275" t="s">
        <v>140</v>
      </c>
      <c r="AV142" s="295"/>
      <c r="AW142" s="296"/>
      <c r="AX142" s="275" t="s">
        <v>140</v>
      </c>
      <c r="AY142" s="297"/>
      <c r="AZ142" s="287" t="str">
        <f t="shared" si="76"/>
        <v/>
      </c>
      <c r="BA142" s="288" t="str">
        <f t="shared" si="77"/>
        <v/>
      </c>
      <c r="BB142" s="265">
        <f t="shared" si="56"/>
        <v>0</v>
      </c>
      <c r="BC142" s="266">
        <f t="shared" si="57"/>
        <v>0</v>
      </c>
    </row>
    <row r="143" spans="1:55" ht="15" x14ac:dyDescent="0.25">
      <c r="A143" s="398"/>
      <c r="B143" s="281" t="str">
        <f t="shared" si="71"/>
        <v/>
      </c>
      <c r="C143" s="266"/>
      <c r="D143" s="379"/>
      <c r="E143" s="380" t="s">
        <v>140</v>
      </c>
      <c r="F143" s="381"/>
      <c r="G143" s="382"/>
      <c r="H143" s="380" t="s">
        <v>140</v>
      </c>
      <c r="I143" s="383"/>
      <c r="J143" s="294"/>
      <c r="K143" s="275" t="s">
        <v>140</v>
      </c>
      <c r="L143" s="295"/>
      <c r="M143" s="296"/>
      <c r="N143" s="275" t="s">
        <v>140</v>
      </c>
      <c r="O143" s="297"/>
      <c r="P143" s="294"/>
      <c r="Q143" s="275" t="s">
        <v>140</v>
      </c>
      <c r="R143" s="295"/>
      <c r="S143" s="296"/>
      <c r="T143" s="275" t="s">
        <v>140</v>
      </c>
      <c r="U143" s="297"/>
      <c r="V143" s="294"/>
      <c r="W143" s="275" t="s">
        <v>140</v>
      </c>
      <c r="X143" s="295"/>
      <c r="Y143" s="296"/>
      <c r="Z143" s="275" t="s">
        <v>140</v>
      </c>
      <c r="AA143" s="297"/>
      <c r="AB143" s="294"/>
      <c r="AC143" s="275" t="s">
        <v>140</v>
      </c>
      <c r="AD143" s="295"/>
      <c r="AE143" s="296"/>
      <c r="AF143" s="275" t="s">
        <v>140</v>
      </c>
      <c r="AG143" s="297"/>
      <c r="AH143" s="294"/>
      <c r="AI143" s="275" t="s">
        <v>140</v>
      </c>
      <c r="AJ143" s="295"/>
      <c r="AK143" s="296"/>
      <c r="AL143" s="275" t="s">
        <v>140</v>
      </c>
      <c r="AM143" s="297"/>
      <c r="AN143" s="294"/>
      <c r="AO143" s="275" t="s">
        <v>140</v>
      </c>
      <c r="AP143" s="295"/>
      <c r="AQ143" s="296"/>
      <c r="AR143" s="275" t="s">
        <v>140</v>
      </c>
      <c r="AS143" s="297"/>
      <c r="AT143" s="294"/>
      <c r="AU143" s="275" t="s">
        <v>140</v>
      </c>
      <c r="AV143" s="295"/>
      <c r="AW143" s="296"/>
      <c r="AX143" s="275" t="s">
        <v>140</v>
      </c>
      <c r="AY143" s="297"/>
      <c r="AZ143" s="287" t="str">
        <f t="shared" si="76"/>
        <v/>
      </c>
      <c r="BA143" s="288" t="str">
        <f t="shared" si="77"/>
        <v/>
      </c>
      <c r="BB143" s="265">
        <f t="shared" si="56"/>
        <v>0</v>
      </c>
      <c r="BC143" s="266">
        <f t="shared" si="57"/>
        <v>0</v>
      </c>
    </row>
    <row r="144" spans="1:55" ht="15" x14ac:dyDescent="0.25">
      <c r="A144" s="398"/>
      <c r="B144" s="281" t="str">
        <f t="shared" si="71"/>
        <v/>
      </c>
      <c r="C144" s="266"/>
      <c r="D144" s="379"/>
      <c r="E144" s="380" t="s">
        <v>140</v>
      </c>
      <c r="F144" s="381"/>
      <c r="G144" s="382"/>
      <c r="H144" s="380" t="s">
        <v>140</v>
      </c>
      <c r="I144" s="383"/>
      <c r="J144" s="294"/>
      <c r="K144" s="275" t="s">
        <v>140</v>
      </c>
      <c r="L144" s="295"/>
      <c r="M144" s="296"/>
      <c r="N144" s="275" t="s">
        <v>140</v>
      </c>
      <c r="O144" s="297"/>
      <c r="P144" s="294"/>
      <c r="Q144" s="275" t="s">
        <v>140</v>
      </c>
      <c r="R144" s="295"/>
      <c r="S144" s="296"/>
      <c r="T144" s="275" t="s">
        <v>140</v>
      </c>
      <c r="U144" s="297"/>
      <c r="V144" s="294"/>
      <c r="W144" s="275" t="s">
        <v>140</v>
      </c>
      <c r="X144" s="295"/>
      <c r="Y144" s="296"/>
      <c r="Z144" s="275" t="s">
        <v>140</v>
      </c>
      <c r="AA144" s="297"/>
      <c r="AB144" s="294"/>
      <c r="AC144" s="275" t="s">
        <v>140</v>
      </c>
      <c r="AD144" s="295"/>
      <c r="AE144" s="296"/>
      <c r="AF144" s="275" t="s">
        <v>140</v>
      </c>
      <c r="AG144" s="297"/>
      <c r="AH144" s="294"/>
      <c r="AI144" s="275" t="s">
        <v>140</v>
      </c>
      <c r="AJ144" s="295"/>
      <c r="AK144" s="296"/>
      <c r="AL144" s="275" t="s">
        <v>140</v>
      </c>
      <c r="AM144" s="297"/>
      <c r="AN144" s="294"/>
      <c r="AO144" s="275" t="s">
        <v>140</v>
      </c>
      <c r="AP144" s="295"/>
      <c r="AQ144" s="296"/>
      <c r="AR144" s="275" t="s">
        <v>140</v>
      </c>
      <c r="AS144" s="297"/>
      <c r="AT144" s="294"/>
      <c r="AU144" s="275" t="s">
        <v>140</v>
      </c>
      <c r="AV144" s="295"/>
      <c r="AW144" s="296"/>
      <c r="AX144" s="275" t="s">
        <v>140</v>
      </c>
      <c r="AY144" s="297"/>
      <c r="AZ144" s="287" t="str">
        <f t="shared" si="76"/>
        <v/>
      </c>
      <c r="BA144" s="288" t="str">
        <f t="shared" si="77"/>
        <v/>
      </c>
      <c r="BB144" s="265">
        <f t="shared" si="56"/>
        <v>0</v>
      </c>
      <c r="BC144" s="266">
        <f t="shared" si="57"/>
        <v>0</v>
      </c>
    </row>
    <row r="145" spans="1:55" ht="15" x14ac:dyDescent="0.25">
      <c r="A145" s="695"/>
      <c r="B145" s="452" t="str">
        <f t="shared" si="71"/>
        <v/>
      </c>
      <c r="C145" s="696"/>
      <c r="D145" s="379"/>
      <c r="E145" s="380" t="s">
        <v>140</v>
      </c>
      <c r="F145" s="381"/>
      <c r="G145" s="382"/>
      <c r="H145" s="380" t="s">
        <v>140</v>
      </c>
      <c r="I145" s="383"/>
      <c r="J145" s="294"/>
      <c r="K145" s="275" t="s">
        <v>140</v>
      </c>
      <c r="L145" s="295"/>
      <c r="M145" s="296"/>
      <c r="N145" s="275" t="s">
        <v>140</v>
      </c>
      <c r="O145" s="297"/>
      <c r="P145" s="294"/>
      <c r="Q145" s="275" t="s">
        <v>140</v>
      </c>
      <c r="R145" s="295"/>
      <c r="S145" s="296"/>
      <c r="T145" s="275" t="s">
        <v>140</v>
      </c>
      <c r="U145" s="297"/>
      <c r="V145" s="294"/>
      <c r="W145" s="275" t="s">
        <v>140</v>
      </c>
      <c r="X145" s="295"/>
      <c r="Y145" s="296"/>
      <c r="Z145" s="275" t="s">
        <v>140</v>
      </c>
      <c r="AA145" s="297"/>
      <c r="AB145" s="294"/>
      <c r="AC145" s="275" t="s">
        <v>140</v>
      </c>
      <c r="AD145" s="295"/>
      <c r="AE145" s="296"/>
      <c r="AF145" s="275" t="s">
        <v>140</v>
      </c>
      <c r="AG145" s="297"/>
      <c r="AH145" s="294"/>
      <c r="AI145" s="275" t="s">
        <v>140</v>
      </c>
      <c r="AJ145" s="295"/>
      <c r="AK145" s="296"/>
      <c r="AL145" s="275" t="s">
        <v>140</v>
      </c>
      <c r="AM145" s="297"/>
      <c r="AN145" s="294"/>
      <c r="AO145" s="275" t="s">
        <v>140</v>
      </c>
      <c r="AP145" s="295"/>
      <c r="AQ145" s="296"/>
      <c r="AR145" s="275" t="s">
        <v>140</v>
      </c>
      <c r="AS145" s="297"/>
      <c r="AT145" s="294"/>
      <c r="AU145" s="275" t="s">
        <v>140</v>
      </c>
      <c r="AV145" s="295"/>
      <c r="AW145" s="296"/>
      <c r="AX145" s="275" t="s">
        <v>140</v>
      </c>
      <c r="AY145" s="297"/>
      <c r="AZ145" s="287" t="str">
        <f t="shared" si="76"/>
        <v/>
      </c>
      <c r="BA145" s="288" t="str">
        <f t="shared" si="77"/>
        <v/>
      </c>
      <c r="BB145" s="265">
        <f t="shared" si="56"/>
        <v>0</v>
      </c>
      <c r="BC145" s="266">
        <f t="shared" si="57"/>
        <v>0</v>
      </c>
    </row>
    <row r="146" spans="1:55" ht="15" x14ac:dyDescent="0.25">
      <c r="A146" s="695"/>
      <c r="B146" s="452" t="str">
        <f t="shared" si="71"/>
        <v/>
      </c>
      <c r="C146" s="696"/>
      <c r="D146" s="303"/>
      <c r="E146" s="301" t="s">
        <v>140</v>
      </c>
      <c r="F146" s="304"/>
      <c r="G146" s="300"/>
      <c r="H146" s="301" t="s">
        <v>140</v>
      </c>
      <c r="I146" s="302"/>
      <c r="J146" s="289"/>
      <c r="K146" s="290"/>
      <c r="L146" s="291"/>
      <c r="M146" s="292"/>
      <c r="N146" s="290"/>
      <c r="O146" s="293"/>
      <c r="P146" s="289"/>
      <c r="Q146" s="290"/>
      <c r="R146" s="291"/>
      <c r="S146" s="292"/>
      <c r="T146" s="290"/>
      <c r="U146" s="293"/>
      <c r="V146" s="289"/>
      <c r="W146" s="290"/>
      <c r="X146" s="291"/>
      <c r="Y146" s="292"/>
      <c r="Z146" s="290"/>
      <c r="AA146" s="293"/>
      <c r="AB146" s="289"/>
      <c r="AC146" s="290"/>
      <c r="AD146" s="291"/>
      <c r="AE146" s="292"/>
      <c r="AF146" s="290"/>
      <c r="AG146" s="293"/>
      <c r="AH146" s="289"/>
      <c r="AI146" s="290"/>
      <c r="AJ146" s="291"/>
      <c r="AK146" s="292"/>
      <c r="AL146" s="290"/>
      <c r="AM146" s="293"/>
      <c r="AN146" s="289"/>
      <c r="AO146" s="290"/>
      <c r="AP146" s="291"/>
      <c r="AQ146" s="292"/>
      <c r="AR146" s="290"/>
      <c r="AS146" s="293"/>
      <c r="AT146" s="289"/>
      <c r="AU146" s="290"/>
      <c r="AV146" s="291"/>
      <c r="AW146" s="292"/>
      <c r="AX146" s="290"/>
      <c r="AY146" s="293"/>
      <c r="AZ146" s="287" t="str">
        <f t="shared" si="76"/>
        <v/>
      </c>
      <c r="BA146" s="288" t="str">
        <f t="shared" si="77"/>
        <v/>
      </c>
      <c r="BB146" s="265">
        <f t="shared" si="56"/>
        <v>0</v>
      </c>
      <c r="BC146" s="266">
        <f t="shared" si="57"/>
        <v>0</v>
      </c>
    </row>
    <row r="147" spans="1:55" s="460" customFormat="1" ht="15" x14ac:dyDescent="0.25">
      <c r="A147" s="695"/>
      <c r="B147" s="452" t="str">
        <f t="shared" si="71"/>
        <v/>
      </c>
      <c r="C147" s="696"/>
      <c r="D147" s="303"/>
      <c r="E147" s="301" t="s">
        <v>140</v>
      </c>
      <c r="F147" s="304"/>
      <c r="G147" s="300"/>
      <c r="H147" s="301" t="s">
        <v>140</v>
      </c>
      <c r="I147" s="302"/>
      <c r="J147" s="289"/>
      <c r="K147" s="290" t="s">
        <v>140</v>
      </c>
      <c r="L147" s="291"/>
      <c r="M147" s="292"/>
      <c r="N147" s="290" t="s">
        <v>140</v>
      </c>
      <c r="O147" s="293"/>
      <c r="P147" s="289"/>
      <c r="Q147" s="290" t="s">
        <v>140</v>
      </c>
      <c r="R147" s="291"/>
      <c r="S147" s="292"/>
      <c r="T147" s="290" t="s">
        <v>140</v>
      </c>
      <c r="U147" s="293"/>
      <c r="V147" s="289"/>
      <c r="W147" s="290" t="s">
        <v>140</v>
      </c>
      <c r="X147" s="291"/>
      <c r="Y147" s="292"/>
      <c r="Z147" s="290" t="s">
        <v>140</v>
      </c>
      <c r="AA147" s="293"/>
      <c r="AB147" s="289"/>
      <c r="AC147" s="290" t="s">
        <v>140</v>
      </c>
      <c r="AD147" s="291"/>
      <c r="AE147" s="292"/>
      <c r="AF147" s="290" t="s">
        <v>140</v>
      </c>
      <c r="AG147" s="293"/>
      <c r="AH147" s="289"/>
      <c r="AI147" s="290" t="s">
        <v>140</v>
      </c>
      <c r="AJ147" s="291"/>
      <c r="AK147" s="292"/>
      <c r="AL147" s="290" t="s">
        <v>140</v>
      </c>
      <c r="AM147" s="293"/>
      <c r="AN147" s="289"/>
      <c r="AO147" s="290" t="s">
        <v>140</v>
      </c>
      <c r="AP147" s="291"/>
      <c r="AQ147" s="292"/>
      <c r="AR147" s="290" t="s">
        <v>140</v>
      </c>
      <c r="AS147" s="293"/>
      <c r="AT147" s="289"/>
      <c r="AU147" s="290" t="s">
        <v>140</v>
      </c>
      <c r="AV147" s="291"/>
      <c r="AW147" s="292"/>
      <c r="AX147" s="290" t="s">
        <v>140</v>
      </c>
      <c r="AY147" s="293"/>
      <c r="AZ147" s="287" t="str">
        <f t="shared" ref="AZ147" si="78">IF(BB147&gt;0,BB147,IF(BC147&gt;0,BB147,""))</f>
        <v/>
      </c>
      <c r="BA147" s="288" t="str">
        <f t="shared" ref="BA147" si="79">IF(BB147&gt;0,BC147,IF(BC147&gt;0,BC147,""))</f>
        <v/>
      </c>
      <c r="BB147" s="460">
        <f t="shared" ref="BB147" si="80">SUM(D147,G147,J147,M147,P147,S147,V147,Y147,AB147,AE147,AH147,AK147,AN147,AQ147,AT147,AW147)</f>
        <v>0</v>
      </c>
      <c r="BC147" s="463">
        <f t="shared" ref="BC147" si="81">SUM(F147,I147,L147,O147,R147,U147,X147,AA147,AD147,AG147,AJ147,AM147,AP147,AS147,AV147,AY147)</f>
        <v>0</v>
      </c>
    </row>
    <row r="148" spans="1:55" ht="15" x14ac:dyDescent="0.25">
      <c r="A148" s="695"/>
      <c r="B148" s="452" t="str">
        <f t="shared" si="71"/>
        <v/>
      </c>
      <c r="C148" s="696"/>
      <c r="D148" s="303"/>
      <c r="E148" s="301" t="s">
        <v>140</v>
      </c>
      <c r="F148" s="304"/>
      <c r="G148" s="300"/>
      <c r="H148" s="301" t="s">
        <v>140</v>
      </c>
      <c r="I148" s="302"/>
      <c r="J148" s="289"/>
      <c r="K148" s="290" t="s">
        <v>140</v>
      </c>
      <c r="L148" s="291"/>
      <c r="M148" s="292"/>
      <c r="N148" s="290" t="s">
        <v>140</v>
      </c>
      <c r="O148" s="293"/>
      <c r="P148" s="289"/>
      <c r="Q148" s="290" t="s">
        <v>140</v>
      </c>
      <c r="R148" s="291"/>
      <c r="S148" s="292"/>
      <c r="T148" s="290" t="s">
        <v>140</v>
      </c>
      <c r="U148" s="293"/>
      <c r="V148" s="289"/>
      <c r="W148" s="290" t="s">
        <v>140</v>
      </c>
      <c r="X148" s="291"/>
      <c r="Y148" s="292"/>
      <c r="Z148" s="290" t="s">
        <v>140</v>
      </c>
      <c r="AA148" s="293"/>
      <c r="AB148" s="289"/>
      <c r="AC148" s="290" t="s">
        <v>140</v>
      </c>
      <c r="AD148" s="291"/>
      <c r="AE148" s="292"/>
      <c r="AF148" s="290" t="s">
        <v>140</v>
      </c>
      <c r="AG148" s="293"/>
      <c r="AH148" s="289"/>
      <c r="AI148" s="290" t="s">
        <v>140</v>
      </c>
      <c r="AJ148" s="291"/>
      <c r="AK148" s="292"/>
      <c r="AL148" s="290" t="s">
        <v>140</v>
      </c>
      <c r="AM148" s="293"/>
      <c r="AN148" s="289"/>
      <c r="AO148" s="290" t="s">
        <v>140</v>
      </c>
      <c r="AP148" s="291"/>
      <c r="AQ148" s="292"/>
      <c r="AR148" s="290" t="s">
        <v>140</v>
      </c>
      <c r="AS148" s="293"/>
      <c r="AT148" s="289"/>
      <c r="AU148" s="290" t="s">
        <v>140</v>
      </c>
      <c r="AV148" s="291"/>
      <c r="AW148" s="292"/>
      <c r="AX148" s="290" t="s">
        <v>140</v>
      </c>
      <c r="AY148" s="293"/>
      <c r="AZ148" s="287" t="str">
        <f t="shared" si="76"/>
        <v/>
      </c>
      <c r="BA148" s="288" t="str">
        <f t="shared" si="77"/>
        <v/>
      </c>
      <c r="BB148" s="265">
        <f t="shared" si="56"/>
        <v>0</v>
      </c>
      <c r="BC148" s="266">
        <f t="shared" si="57"/>
        <v>0</v>
      </c>
    </row>
    <row r="149" spans="1:55" ht="15" x14ac:dyDescent="0.25">
      <c r="A149" s="695"/>
      <c r="B149" s="452" t="str">
        <f t="shared" si="71"/>
        <v/>
      </c>
      <c r="C149" s="696"/>
      <c r="D149" s="303"/>
      <c r="E149" s="301" t="s">
        <v>140</v>
      </c>
      <c r="F149" s="304"/>
      <c r="G149" s="300"/>
      <c r="H149" s="301" t="s">
        <v>140</v>
      </c>
      <c r="I149" s="302"/>
      <c r="J149" s="294"/>
      <c r="K149" s="275" t="s">
        <v>140</v>
      </c>
      <c r="L149" s="295"/>
      <c r="M149" s="296"/>
      <c r="N149" s="275" t="s">
        <v>140</v>
      </c>
      <c r="O149" s="297"/>
      <c r="P149" s="294"/>
      <c r="Q149" s="275" t="s">
        <v>140</v>
      </c>
      <c r="R149" s="295"/>
      <c r="S149" s="296"/>
      <c r="T149" s="275" t="s">
        <v>140</v>
      </c>
      <c r="U149" s="297"/>
      <c r="V149" s="294"/>
      <c r="W149" s="275" t="s">
        <v>140</v>
      </c>
      <c r="X149" s="295"/>
      <c r="Y149" s="296"/>
      <c r="Z149" s="275" t="s">
        <v>140</v>
      </c>
      <c r="AA149" s="297"/>
      <c r="AB149" s="294"/>
      <c r="AC149" s="275" t="s">
        <v>140</v>
      </c>
      <c r="AD149" s="295"/>
      <c r="AE149" s="296"/>
      <c r="AF149" s="275" t="s">
        <v>140</v>
      </c>
      <c r="AG149" s="297"/>
      <c r="AH149" s="294"/>
      <c r="AI149" s="275" t="s">
        <v>140</v>
      </c>
      <c r="AJ149" s="295"/>
      <c r="AK149" s="296"/>
      <c r="AL149" s="275" t="s">
        <v>140</v>
      </c>
      <c r="AM149" s="297"/>
      <c r="AN149" s="294"/>
      <c r="AO149" s="275" t="s">
        <v>140</v>
      </c>
      <c r="AP149" s="295"/>
      <c r="AQ149" s="296"/>
      <c r="AR149" s="275" t="s">
        <v>140</v>
      </c>
      <c r="AS149" s="297"/>
      <c r="AT149" s="294"/>
      <c r="AU149" s="275" t="s">
        <v>140</v>
      </c>
      <c r="AV149" s="295"/>
      <c r="AW149" s="296"/>
      <c r="AX149" s="275" t="s">
        <v>140</v>
      </c>
      <c r="AY149" s="297"/>
      <c r="AZ149" s="287" t="str">
        <f t="shared" si="76"/>
        <v/>
      </c>
      <c r="BA149" s="288" t="str">
        <f t="shared" si="77"/>
        <v/>
      </c>
      <c r="BB149" s="265">
        <f t="shared" si="56"/>
        <v>0</v>
      </c>
      <c r="BC149" s="266">
        <f t="shared" si="57"/>
        <v>0</v>
      </c>
    </row>
    <row r="150" spans="1:55" ht="15.75" thickBot="1" x14ac:dyDescent="0.3">
      <c r="A150" s="415"/>
      <c r="B150" s="306" t="str">
        <f t="shared" si="71"/>
        <v/>
      </c>
      <c r="C150" s="706"/>
      <c r="D150" s="307"/>
      <c r="E150" s="308" t="s">
        <v>140</v>
      </c>
      <c r="F150" s="309"/>
      <c r="G150" s="310"/>
      <c r="H150" s="308" t="s">
        <v>140</v>
      </c>
      <c r="I150" s="311"/>
      <c r="J150" s="312"/>
      <c r="K150" s="315" t="s">
        <v>140</v>
      </c>
      <c r="L150" s="313"/>
      <c r="M150" s="314"/>
      <c r="N150" s="315" t="s">
        <v>140</v>
      </c>
      <c r="O150" s="316"/>
      <c r="P150" s="312"/>
      <c r="Q150" s="315" t="s">
        <v>140</v>
      </c>
      <c r="R150" s="313"/>
      <c r="S150" s="314"/>
      <c r="T150" s="315" t="s">
        <v>140</v>
      </c>
      <c r="U150" s="316"/>
      <c r="V150" s="312"/>
      <c r="W150" s="315" t="s">
        <v>140</v>
      </c>
      <c r="X150" s="313"/>
      <c r="Y150" s="314"/>
      <c r="Z150" s="315" t="s">
        <v>140</v>
      </c>
      <c r="AA150" s="316"/>
      <c r="AB150" s="312"/>
      <c r="AC150" s="315" t="s">
        <v>140</v>
      </c>
      <c r="AD150" s="313"/>
      <c r="AE150" s="314"/>
      <c r="AF150" s="315" t="s">
        <v>140</v>
      </c>
      <c r="AG150" s="316"/>
      <c r="AH150" s="312"/>
      <c r="AI150" s="315" t="s">
        <v>140</v>
      </c>
      <c r="AJ150" s="313"/>
      <c r="AK150" s="314"/>
      <c r="AL150" s="315" t="s">
        <v>140</v>
      </c>
      <c r="AM150" s="316"/>
      <c r="AN150" s="312"/>
      <c r="AO150" s="315" t="s">
        <v>140</v>
      </c>
      <c r="AP150" s="313"/>
      <c r="AQ150" s="314"/>
      <c r="AR150" s="315" t="s">
        <v>140</v>
      </c>
      <c r="AS150" s="316"/>
      <c r="AT150" s="312"/>
      <c r="AU150" s="315" t="s">
        <v>140</v>
      </c>
      <c r="AV150" s="313"/>
      <c r="AW150" s="314"/>
      <c r="AX150" s="315" t="s">
        <v>140</v>
      </c>
      <c r="AY150" s="316"/>
      <c r="AZ150" s="287" t="str">
        <f t="shared" si="76"/>
        <v/>
      </c>
      <c r="BA150" s="288" t="str">
        <f t="shared" si="77"/>
        <v/>
      </c>
      <c r="BB150" s="265">
        <f t="shared" si="56"/>
        <v>0</v>
      </c>
      <c r="BC150" s="266">
        <f t="shared" si="57"/>
        <v>0</v>
      </c>
    </row>
    <row r="151" spans="1:55" ht="19.5" thickTop="1" x14ac:dyDescent="0.2">
      <c r="A151" s="1434" t="str">
        <f>IF(Teilnehmer!$K$5="B4",Teilnehmer!$A$5,IF(Teilnehmer!$K$6="B4",Teilnehmer!$A$6,IF(Teilnehmer!$K$7="B4",Teilnehmer!$A$7,IF(Teilnehmer!$K$8="B4",Teilnehmer!$A$8,IF(Teilnehmer!$K$9="B4",Teilnehmer!$A$9,IF(Teilnehmer!$K$10="B4",Teilnehmer!$A$10,IF(Teilnehmer!$K$11="B4",Teilnehmer!$A$11,IF(Teilnehmer!$K$12="B4",Teilnehmer!$A$12,IF(Teilnehmer!$K$13="B4",Teilnehmer!#REF!,"")))))))))</f>
        <v>Universitätsklinikum RWTH Aachen</v>
      </c>
      <c r="B151" s="1435"/>
      <c r="C151" s="1435"/>
      <c r="D151" s="1435"/>
      <c r="E151" s="1435"/>
      <c r="F151" s="1435"/>
      <c r="G151" s="1435"/>
      <c r="H151" s="1435"/>
      <c r="I151" s="1435"/>
      <c r="J151" s="1435"/>
      <c r="K151" s="1435"/>
      <c r="L151" s="1435"/>
      <c r="M151" s="1435"/>
      <c r="N151" s="1435"/>
      <c r="O151" s="1435"/>
      <c r="P151" s="1435"/>
      <c r="Q151" s="1435"/>
      <c r="R151" s="1435"/>
      <c r="S151" s="1435"/>
      <c r="T151" s="1435"/>
      <c r="U151" s="1435"/>
      <c r="V151" s="1435"/>
      <c r="W151" s="1435"/>
      <c r="X151" s="1435"/>
      <c r="Y151" s="1435"/>
      <c r="Z151" s="1435"/>
      <c r="AA151" s="1435"/>
      <c r="AB151" s="1435"/>
      <c r="AC151" s="1435"/>
      <c r="AD151" s="1435"/>
      <c r="AE151" s="1435"/>
      <c r="AF151" s="1435"/>
      <c r="AG151" s="1435"/>
      <c r="AH151" s="1435"/>
      <c r="AI151" s="1435"/>
      <c r="AJ151" s="1435"/>
      <c r="AK151" s="1435"/>
      <c r="AL151" s="1435"/>
      <c r="AM151" s="1435"/>
      <c r="AN151" s="1435"/>
      <c r="AO151" s="1435"/>
      <c r="AP151" s="1435"/>
      <c r="AQ151" s="1435"/>
      <c r="AR151" s="1435"/>
      <c r="AS151" s="1435"/>
      <c r="AT151" s="1435"/>
      <c r="AU151" s="1435"/>
      <c r="AV151" s="1435"/>
      <c r="AW151" s="1435"/>
      <c r="AX151" s="1435"/>
      <c r="AY151" s="1435"/>
      <c r="AZ151" s="1435"/>
      <c r="BA151" s="1436"/>
      <c r="BB151" s="268"/>
      <c r="BC151" s="268"/>
    </row>
    <row r="152" spans="1:55" ht="18" customHeight="1" x14ac:dyDescent="0.2">
      <c r="A152" s="403"/>
      <c r="D152" s="1418" t="str">
        <f>IF(B_2024!$E$19=$A$151,B_2024!$G$19,IF(B_2024!$G$19=$A$151,B_2024!$E$19,IF(B_2024!$E$20=$A$151,B_2024!$G$20,IF(B_2024!$G$20=$A$151,B_2024!$E$20,IF(B_2024!$E$21=$A$151,B_2024!$G$21,IF(B_2024!$G$21=$A$151,B_2024!$E$21,IF(B_2024!$E$22=$A$151,B_2024!$G$22,IF(B_2024!$G$22=$A$151,B_2024!$E$22,""))))))))</f>
        <v>AMG / Allianz</v>
      </c>
      <c r="E152" s="1419"/>
      <c r="F152" s="1419"/>
      <c r="G152" s="1419"/>
      <c r="H152" s="1419"/>
      <c r="I152" s="1420"/>
      <c r="J152" s="1418" t="str">
        <f>IF(B_2024!$E$25=$A$151,B_2024!$G$25,IF(B_2024!$G$25=$A$151,B_2024!$E$25,IF(B_2024!$E$26=$A$151,B_2024!$G$26,IF(B_2024!$G$26=$A$151,B_2024!$E$26,IF(B_2024!$E$27=$A$151,B_2024!$G$27,IF(B_2024!$G$27=$A$151,B_2024!$E$27,IF(B_2024!$E$28=$A$151,B_2024!$G$28,IF(B_2024!$G$28=$A$151,B_2024!$E$28,""))))))))</f>
        <v>TTC Justiz Aachen</v>
      </c>
      <c r="K152" s="1419"/>
      <c r="L152" s="1419"/>
      <c r="M152" s="1419"/>
      <c r="N152" s="1419"/>
      <c r="O152" s="1420"/>
      <c r="P152" s="1418" t="str">
        <f>IF(B_2024!$E$30=$A$151,B_2024!$G$30,IF(B_2024!$G$30=$A$151,B_2024!$E$30,IF(B_2024!$E$31=$A$151,B_2024!$G$31,IF(B_2024!$G$31=$A$151,B_2024!$E$31,IF(B_2024!$E$32=$A$151,B_2024!$G$32,IF(B_2024!$G$32=$A$151,B_2024!$E$32,IF(B_2024!$E$33=$A$151,B_2024!$G$33,IF(B_2024!$G$33=$A$151,B_2024!$E$33,""))))))))</f>
        <v>STAWAG</v>
      </c>
      <c r="Q152" s="1419"/>
      <c r="R152" s="1419"/>
      <c r="S152" s="1419"/>
      <c r="T152" s="1419"/>
      <c r="U152" s="1420"/>
      <c r="V152" s="1418" t="str">
        <f>IF(B_2024!$E$35=$A$151,B_2024!$G$35,IF(B_2024!$G$35=$A$151,B_2024!$E$35,IF(B_2024!$E$36=$A$151,B_2024!$G$36,IF(B_2024!$G$36=$A$151,B_2024!$E$36,IF(B_2024!$E$37=$A$151,B_2024!$G$37,IF(B_2024!$G$37=$A$151,B_2024!$E$37,IF(B_2024!$E$43=$A$151,B_2024!$G$43,IF(B_2024!$G$43=$A$151,B_2024!$E$43,""))))))))</f>
        <v/>
      </c>
      <c r="W152" s="1419"/>
      <c r="X152" s="1419"/>
      <c r="Y152" s="1419"/>
      <c r="Z152" s="1419"/>
      <c r="AA152" s="1420"/>
      <c r="AB152" s="1418" t="str">
        <f>IF(B_2024!$E$40=$A$151,B_2024!$G$40,IF(B_2024!$G$40=$A$151,B_2024!$E$40,IF(B_2024!$E$41=$A$151,B_2024!$G$41,IF(B_2024!$G$41=$A$151,B_2024!$E$41,IF(B_2024!$E$42=$A$151,B_2024!$G$42,IF(B_2024!$G$42=$A$151,B_2024!$E$42,IF(B_2024!$E$43=$A$151,B_2024!$G$43,IF(B_2024!$G$43=$A$151,B_2024!$E$43,""))))))))</f>
        <v/>
      </c>
      <c r="AC152" s="1419"/>
      <c r="AD152" s="1419"/>
      <c r="AE152" s="1419"/>
      <c r="AF152" s="1419"/>
      <c r="AG152" s="1420"/>
      <c r="AH152" s="1409"/>
      <c r="AI152" s="1410"/>
      <c r="AJ152" s="1410"/>
      <c r="AK152" s="1410"/>
      <c r="AL152" s="1410"/>
      <c r="AM152" s="1410"/>
      <c r="AN152" s="1409"/>
      <c r="AO152" s="1410"/>
      <c r="AP152" s="1410"/>
      <c r="AQ152" s="1410"/>
      <c r="AR152" s="1410"/>
      <c r="AS152" s="1410"/>
      <c r="AT152" s="1409"/>
      <c r="AU152" s="1410"/>
      <c r="AV152" s="1410"/>
      <c r="AW152" s="1410"/>
      <c r="AX152" s="1410"/>
      <c r="AY152" s="1410"/>
      <c r="AZ152" s="1371"/>
      <c r="BA152" s="1372"/>
    </row>
    <row r="153" spans="1:55" ht="18.75" x14ac:dyDescent="0.3">
      <c r="A153" s="404"/>
      <c r="B153" s="271"/>
      <c r="C153" s="271"/>
      <c r="D153" s="735">
        <f>SUM(D155:D170,D172:D200)</f>
        <v>0</v>
      </c>
      <c r="E153" s="736" t="s">
        <v>140</v>
      </c>
      <c r="F153" s="737">
        <f>SUM(F155:F169,F171:F200)</f>
        <v>0</v>
      </c>
      <c r="G153" s="813">
        <f>SUM(G155:G170,G172:G200)</f>
        <v>0</v>
      </c>
      <c r="H153" s="741" t="s">
        <v>140</v>
      </c>
      <c r="I153" s="814">
        <f>SUM(I155:I170,I172:I200)</f>
        <v>0</v>
      </c>
      <c r="J153" s="331"/>
      <c r="K153" s="323" t="s">
        <v>140</v>
      </c>
      <c r="L153" s="332"/>
      <c r="M153" s="322"/>
      <c r="N153" s="323" t="s">
        <v>140</v>
      </c>
      <c r="O153" s="324"/>
      <c r="P153" s="740">
        <f>SUM(P155:P170,P172:P200)</f>
        <v>0</v>
      </c>
      <c r="Q153" s="741" t="s">
        <v>140</v>
      </c>
      <c r="R153" s="815">
        <f>SUM(R155:R169,R171:R200)</f>
        <v>0</v>
      </c>
      <c r="S153" s="816">
        <f>SUM(S155:S170,S172:S200)</f>
        <v>0</v>
      </c>
      <c r="T153" s="736" t="s">
        <v>140</v>
      </c>
      <c r="U153" s="817">
        <f>SUM(U155:U169,U171:U200)</f>
        <v>0</v>
      </c>
      <c r="V153" s="740">
        <f>SUM(V155:V170,V172:V200)</f>
        <v>0</v>
      </c>
      <c r="W153" s="741" t="s">
        <v>140</v>
      </c>
      <c r="X153" s="815">
        <f>SUM(X155:X169,X171:X200)</f>
        <v>0</v>
      </c>
      <c r="Y153" s="816">
        <f>SUM(Y155:Y170,Y172:Y200)</f>
        <v>0</v>
      </c>
      <c r="Z153" s="736" t="s">
        <v>140</v>
      </c>
      <c r="AA153" s="817">
        <f>SUM(AA155:AA169,AA171:AA200)</f>
        <v>0</v>
      </c>
      <c r="AB153" s="740">
        <f>SUM(AB155:AB170,AB172:AB200)</f>
        <v>0</v>
      </c>
      <c r="AC153" s="741" t="s">
        <v>140</v>
      </c>
      <c r="AD153" s="742">
        <f>SUM(AD155:AD169,AD171:AD200)</f>
        <v>0</v>
      </c>
      <c r="AE153" s="816">
        <f>SUM(AE155:AE170,AE172:AE200)</f>
        <v>0</v>
      </c>
      <c r="AF153" s="736" t="s">
        <v>140</v>
      </c>
      <c r="AG153" s="817">
        <f>SUM(AG155:AG169,AG171:AG200)</f>
        <v>0</v>
      </c>
      <c r="AH153" s="331"/>
      <c r="AI153" s="323" t="s">
        <v>140</v>
      </c>
      <c r="AJ153" s="332"/>
      <c r="AK153" s="322"/>
      <c r="AL153" s="323" t="s">
        <v>140</v>
      </c>
      <c r="AM153" s="324"/>
      <c r="AN153" s="331"/>
      <c r="AO153" s="323" t="s">
        <v>140</v>
      </c>
      <c r="AP153" s="332"/>
      <c r="AQ153" s="322"/>
      <c r="AR153" s="323" t="s">
        <v>140</v>
      </c>
      <c r="AS153" s="324"/>
      <c r="AT153" s="325"/>
      <c r="AU153" s="320" t="s">
        <v>140</v>
      </c>
      <c r="AV153" s="326"/>
      <c r="AW153" s="450"/>
      <c r="AX153" s="486" t="s">
        <v>140</v>
      </c>
      <c r="AY153" s="451"/>
      <c r="AZ153" s="1371"/>
      <c r="BA153" s="1372"/>
    </row>
    <row r="154" spans="1:55" ht="15.75" thickBot="1" x14ac:dyDescent="0.3">
      <c r="A154" s="1394" t="s">
        <v>446</v>
      </c>
      <c r="B154" s="1395"/>
      <c r="C154" s="1396"/>
      <c r="D154" s="1398" t="s">
        <v>447</v>
      </c>
      <c r="E154" s="1399"/>
      <c r="F154" s="1399"/>
      <c r="G154" s="1463" t="s">
        <v>448</v>
      </c>
      <c r="H154" s="1401"/>
      <c r="I154" s="1403"/>
      <c r="J154" s="1386" t="s">
        <v>447</v>
      </c>
      <c r="K154" s="1387"/>
      <c r="L154" s="1387"/>
      <c r="M154" s="1387" t="s">
        <v>448</v>
      </c>
      <c r="N154" s="1387"/>
      <c r="O154" s="1393"/>
      <c r="P154" s="1400" t="s">
        <v>447</v>
      </c>
      <c r="Q154" s="1401"/>
      <c r="R154" s="1462"/>
      <c r="S154" s="1461" t="s">
        <v>448</v>
      </c>
      <c r="T154" s="1399"/>
      <c r="U154" s="1402"/>
      <c r="V154" s="1400" t="s">
        <v>447</v>
      </c>
      <c r="W154" s="1401"/>
      <c r="X154" s="1462"/>
      <c r="Y154" s="1461" t="s">
        <v>448</v>
      </c>
      <c r="Z154" s="1399"/>
      <c r="AA154" s="1402"/>
      <c r="AB154" s="1400" t="s">
        <v>447</v>
      </c>
      <c r="AC154" s="1401"/>
      <c r="AD154" s="1401"/>
      <c r="AE154" s="1461" t="s">
        <v>448</v>
      </c>
      <c r="AF154" s="1399"/>
      <c r="AG154" s="1402"/>
      <c r="AH154" s="1386" t="s">
        <v>447</v>
      </c>
      <c r="AI154" s="1387"/>
      <c r="AJ154" s="1387"/>
      <c r="AK154" s="1387" t="s">
        <v>448</v>
      </c>
      <c r="AL154" s="1387"/>
      <c r="AM154" s="1393"/>
      <c r="AN154" s="1386" t="s">
        <v>447</v>
      </c>
      <c r="AO154" s="1387"/>
      <c r="AP154" s="1387"/>
      <c r="AQ154" s="1387" t="s">
        <v>448</v>
      </c>
      <c r="AR154" s="1387"/>
      <c r="AS154" s="1393"/>
      <c r="AT154" s="1376" t="s">
        <v>447</v>
      </c>
      <c r="AU154" s="1351"/>
      <c r="AV154" s="1351"/>
      <c r="AW154" s="1350" t="s">
        <v>448</v>
      </c>
      <c r="AX154" s="1350"/>
      <c r="AY154" s="1377"/>
      <c r="AZ154" s="279" t="s">
        <v>449</v>
      </c>
      <c r="BA154" s="280" t="s">
        <v>450</v>
      </c>
      <c r="BB154" s="281"/>
      <c r="BC154" s="281"/>
    </row>
    <row r="155" spans="1:55" ht="18" customHeight="1" x14ac:dyDescent="0.2">
      <c r="A155" s="717" t="s">
        <v>436</v>
      </c>
      <c r="B155" s="718"/>
      <c r="C155" s="719" t="s">
        <v>437</v>
      </c>
      <c r="D155" s="830"/>
      <c r="E155" s="831" t="s">
        <v>140</v>
      </c>
      <c r="F155" s="284"/>
      <c r="G155" s="285"/>
      <c r="H155" s="831" t="s">
        <v>140</v>
      </c>
      <c r="I155" s="832"/>
      <c r="J155" s="830"/>
      <c r="K155" s="831" t="s">
        <v>140</v>
      </c>
      <c r="L155" s="284"/>
      <c r="M155" s="285"/>
      <c r="N155" s="831" t="s">
        <v>140</v>
      </c>
      <c r="O155" s="832"/>
      <c r="P155" s="830"/>
      <c r="Q155" s="831" t="s">
        <v>140</v>
      </c>
      <c r="R155" s="284"/>
      <c r="S155" s="285"/>
      <c r="T155" s="831" t="s">
        <v>140</v>
      </c>
      <c r="U155" s="832"/>
      <c r="V155" s="830"/>
      <c r="W155" s="831" t="s">
        <v>140</v>
      </c>
      <c r="X155" s="284"/>
      <c r="Y155" s="285"/>
      <c r="Z155" s="831" t="s">
        <v>140</v>
      </c>
      <c r="AA155" s="832"/>
      <c r="AB155" s="830"/>
      <c r="AC155" s="831" t="s">
        <v>140</v>
      </c>
      <c r="AD155" s="284"/>
      <c r="AE155" s="285"/>
      <c r="AF155" s="831" t="s">
        <v>140</v>
      </c>
      <c r="AG155" s="832"/>
      <c r="AH155" s="830"/>
      <c r="AI155" s="831" t="s">
        <v>140</v>
      </c>
      <c r="AJ155" s="284"/>
      <c r="AK155" s="285"/>
      <c r="AL155" s="831" t="s">
        <v>140</v>
      </c>
      <c r="AM155" s="832"/>
      <c r="AN155" s="830"/>
      <c r="AO155" s="831" t="s">
        <v>140</v>
      </c>
      <c r="AP155" s="284"/>
      <c r="AQ155" s="285"/>
      <c r="AR155" s="831" t="s">
        <v>140</v>
      </c>
      <c r="AS155" s="832"/>
      <c r="AT155" s="830"/>
      <c r="AU155" s="831" t="s">
        <v>140</v>
      </c>
      <c r="AV155" s="284"/>
      <c r="AW155" s="285"/>
      <c r="AX155" s="831" t="s">
        <v>140</v>
      </c>
      <c r="AY155" s="832"/>
      <c r="AZ155" s="287" t="str">
        <f t="shared" ref="AZ155:AZ161" si="82">IF(BB155&gt;0,BB155,IF(BC155&gt;0,BB155,""))</f>
        <v/>
      </c>
      <c r="BA155" s="288" t="str">
        <f t="shared" ref="BA155:BA161" si="83">IF(BB155&gt;0,BC155,IF(BC155&gt;0,BC155,""))</f>
        <v/>
      </c>
      <c r="BB155" s="265">
        <f t="shared" ref="BB155:BB161" si="84">SUM(D155,G155,J155,M155,P155,S155,V155,Y155,AB155,AE155,AH155,AK155,AN155,AQ155,AT155,AW155)</f>
        <v>0</v>
      </c>
      <c r="BC155" s="266">
        <f t="shared" ref="BC155:BC161" si="85">SUM(F155,I155,L155,O155,R155,U155,X155,AA155,AD155,AG155,AJ155,AM155,AP155,AS155,AV155,AY155)</f>
        <v>0</v>
      </c>
    </row>
    <row r="156" spans="1:55" ht="18" customHeight="1" x14ac:dyDescent="0.2">
      <c r="A156" s="720" t="s">
        <v>454</v>
      </c>
      <c r="B156" s="448"/>
      <c r="C156" s="710" t="s">
        <v>455</v>
      </c>
      <c r="D156" s="289"/>
      <c r="E156" s="301" t="s">
        <v>140</v>
      </c>
      <c r="F156" s="291"/>
      <c r="G156" s="292"/>
      <c r="H156" s="290" t="s">
        <v>140</v>
      </c>
      <c r="I156" s="293"/>
      <c r="J156" s="289"/>
      <c r="K156" s="301" t="s">
        <v>140</v>
      </c>
      <c r="L156" s="291"/>
      <c r="M156" s="292"/>
      <c r="N156" s="290" t="s">
        <v>140</v>
      </c>
      <c r="O156" s="293"/>
      <c r="P156" s="303"/>
      <c r="Q156" s="301" t="s">
        <v>140</v>
      </c>
      <c r="R156" s="304"/>
      <c r="S156" s="300"/>
      <c r="T156" s="301" t="s">
        <v>140</v>
      </c>
      <c r="U156" s="302"/>
      <c r="V156" s="289"/>
      <c r="W156" s="301" t="s">
        <v>140</v>
      </c>
      <c r="X156" s="291"/>
      <c r="Y156" s="292"/>
      <c r="Z156" s="290" t="s">
        <v>140</v>
      </c>
      <c r="AA156" s="293"/>
      <c r="AB156" s="289"/>
      <c r="AC156" s="301" t="s">
        <v>140</v>
      </c>
      <c r="AD156" s="291"/>
      <c r="AE156" s="292"/>
      <c r="AF156" s="290" t="s">
        <v>140</v>
      </c>
      <c r="AG156" s="293"/>
      <c r="AH156" s="289"/>
      <c r="AI156" s="301" t="s">
        <v>140</v>
      </c>
      <c r="AJ156" s="291"/>
      <c r="AK156" s="292"/>
      <c r="AL156" s="290" t="s">
        <v>140</v>
      </c>
      <c r="AM156" s="293"/>
      <c r="AN156" s="289"/>
      <c r="AO156" s="301" t="s">
        <v>140</v>
      </c>
      <c r="AP156" s="291"/>
      <c r="AQ156" s="292"/>
      <c r="AR156" s="290" t="s">
        <v>140</v>
      </c>
      <c r="AS156" s="293"/>
      <c r="AT156" s="289"/>
      <c r="AU156" s="301" t="s">
        <v>140</v>
      </c>
      <c r="AV156" s="291"/>
      <c r="AW156" s="292"/>
      <c r="AX156" s="290" t="s">
        <v>140</v>
      </c>
      <c r="AY156" s="293"/>
      <c r="AZ156" s="287" t="str">
        <f t="shared" si="82"/>
        <v/>
      </c>
      <c r="BA156" s="288" t="str">
        <f t="shared" si="83"/>
        <v/>
      </c>
      <c r="BB156" s="265">
        <f t="shared" si="84"/>
        <v>0</v>
      </c>
      <c r="BC156" s="266">
        <f t="shared" si="85"/>
        <v>0</v>
      </c>
    </row>
    <row r="157" spans="1:55" ht="18" customHeight="1" x14ac:dyDescent="0.2">
      <c r="A157" s="720" t="s">
        <v>556</v>
      </c>
      <c r="B157" s="459"/>
      <c r="C157" s="710" t="s">
        <v>437</v>
      </c>
      <c r="D157" s="289"/>
      <c r="E157" s="301" t="s">
        <v>140</v>
      </c>
      <c r="F157" s="291"/>
      <c r="G157" s="292"/>
      <c r="H157" s="290" t="s">
        <v>140</v>
      </c>
      <c r="I157" s="293"/>
      <c r="J157" s="289"/>
      <c r="K157" s="301" t="s">
        <v>140</v>
      </c>
      <c r="L157" s="291"/>
      <c r="M157" s="292"/>
      <c r="N157" s="290" t="s">
        <v>140</v>
      </c>
      <c r="O157" s="293"/>
      <c r="P157" s="303"/>
      <c r="Q157" s="301" t="s">
        <v>140</v>
      </c>
      <c r="R157" s="304"/>
      <c r="S157" s="300"/>
      <c r="T157" s="301" t="s">
        <v>140</v>
      </c>
      <c r="U157" s="302"/>
      <c r="V157" s="289"/>
      <c r="W157" s="301" t="s">
        <v>140</v>
      </c>
      <c r="X157" s="291"/>
      <c r="Y157" s="292"/>
      <c r="Z157" s="290" t="s">
        <v>140</v>
      </c>
      <c r="AA157" s="293"/>
      <c r="AB157" s="289"/>
      <c r="AC157" s="301" t="s">
        <v>140</v>
      </c>
      <c r="AD157" s="291"/>
      <c r="AE157" s="292"/>
      <c r="AF157" s="290" t="s">
        <v>140</v>
      </c>
      <c r="AG157" s="293"/>
      <c r="AH157" s="289"/>
      <c r="AI157" s="301" t="s">
        <v>140</v>
      </c>
      <c r="AJ157" s="291"/>
      <c r="AK157" s="292"/>
      <c r="AL157" s="290" t="s">
        <v>140</v>
      </c>
      <c r="AM157" s="293"/>
      <c r="AN157" s="289"/>
      <c r="AO157" s="301" t="s">
        <v>140</v>
      </c>
      <c r="AP157" s="291"/>
      <c r="AQ157" s="292"/>
      <c r="AR157" s="290" t="s">
        <v>140</v>
      </c>
      <c r="AS157" s="293"/>
      <c r="AT157" s="289"/>
      <c r="AU157" s="301" t="s">
        <v>140</v>
      </c>
      <c r="AV157" s="291"/>
      <c r="AW157" s="292"/>
      <c r="AX157" s="290" t="s">
        <v>140</v>
      </c>
      <c r="AY157" s="293"/>
      <c r="AZ157" s="287" t="str">
        <f t="shared" si="82"/>
        <v/>
      </c>
      <c r="BA157" s="288" t="str">
        <f t="shared" si="83"/>
        <v/>
      </c>
      <c r="BB157" s="265">
        <f t="shared" si="84"/>
        <v>0</v>
      </c>
      <c r="BC157" s="266">
        <f t="shared" si="85"/>
        <v>0</v>
      </c>
    </row>
    <row r="158" spans="1:55" ht="18" customHeight="1" x14ac:dyDescent="0.2">
      <c r="A158" s="720" t="s">
        <v>418</v>
      </c>
      <c r="B158" s="448"/>
      <c r="C158" s="710" t="s">
        <v>419</v>
      </c>
      <c r="D158" s="289"/>
      <c r="E158" s="301" t="s">
        <v>140</v>
      </c>
      <c r="F158" s="291"/>
      <c r="G158" s="292"/>
      <c r="H158" s="290" t="s">
        <v>140</v>
      </c>
      <c r="I158" s="293"/>
      <c r="J158" s="289"/>
      <c r="K158" s="301" t="s">
        <v>140</v>
      </c>
      <c r="L158" s="291"/>
      <c r="M158" s="292"/>
      <c r="N158" s="290" t="s">
        <v>140</v>
      </c>
      <c r="O158" s="293"/>
      <c r="P158" s="303"/>
      <c r="Q158" s="301" t="s">
        <v>140</v>
      </c>
      <c r="R158" s="304"/>
      <c r="S158" s="300"/>
      <c r="T158" s="301" t="s">
        <v>140</v>
      </c>
      <c r="U158" s="302"/>
      <c r="V158" s="289"/>
      <c r="W158" s="301" t="s">
        <v>140</v>
      </c>
      <c r="X158" s="291"/>
      <c r="Y158" s="292"/>
      <c r="Z158" s="290" t="s">
        <v>140</v>
      </c>
      <c r="AA158" s="293"/>
      <c r="AB158" s="289"/>
      <c r="AC158" s="301" t="s">
        <v>140</v>
      </c>
      <c r="AD158" s="291"/>
      <c r="AE158" s="292"/>
      <c r="AF158" s="290" t="s">
        <v>140</v>
      </c>
      <c r="AG158" s="293"/>
      <c r="AH158" s="289"/>
      <c r="AI158" s="301" t="s">
        <v>140</v>
      </c>
      <c r="AJ158" s="291"/>
      <c r="AK158" s="292"/>
      <c r="AL158" s="290" t="s">
        <v>140</v>
      </c>
      <c r="AM158" s="293"/>
      <c r="AN158" s="289"/>
      <c r="AO158" s="301" t="s">
        <v>140</v>
      </c>
      <c r="AP158" s="291"/>
      <c r="AQ158" s="292"/>
      <c r="AR158" s="290" t="s">
        <v>140</v>
      </c>
      <c r="AS158" s="293"/>
      <c r="AT158" s="289"/>
      <c r="AU158" s="301" t="s">
        <v>140</v>
      </c>
      <c r="AV158" s="291"/>
      <c r="AW158" s="292"/>
      <c r="AX158" s="290" t="s">
        <v>140</v>
      </c>
      <c r="AY158" s="293"/>
      <c r="AZ158" s="287" t="str">
        <f t="shared" si="82"/>
        <v/>
      </c>
      <c r="BA158" s="288" t="str">
        <f t="shared" si="83"/>
        <v/>
      </c>
      <c r="BB158" s="265">
        <f t="shared" si="84"/>
        <v>0</v>
      </c>
      <c r="BC158" s="266">
        <f t="shared" si="85"/>
        <v>0</v>
      </c>
    </row>
    <row r="159" spans="1:55" ht="18" customHeight="1" x14ac:dyDescent="0.2">
      <c r="A159" s="720" t="s">
        <v>392</v>
      </c>
      <c r="B159" s="448"/>
      <c r="C159" s="710" t="s">
        <v>373</v>
      </c>
      <c r="D159" s="289"/>
      <c r="E159" s="301" t="s">
        <v>140</v>
      </c>
      <c r="F159" s="291"/>
      <c r="G159" s="292"/>
      <c r="H159" s="290" t="s">
        <v>140</v>
      </c>
      <c r="I159" s="293"/>
      <c r="J159" s="289"/>
      <c r="K159" s="301" t="s">
        <v>140</v>
      </c>
      <c r="L159" s="291"/>
      <c r="M159" s="292"/>
      <c r="N159" s="290" t="s">
        <v>140</v>
      </c>
      <c r="O159" s="293"/>
      <c r="P159" s="303"/>
      <c r="Q159" s="301" t="s">
        <v>140</v>
      </c>
      <c r="R159" s="304"/>
      <c r="S159" s="300"/>
      <c r="T159" s="301" t="s">
        <v>140</v>
      </c>
      <c r="U159" s="302"/>
      <c r="V159" s="289"/>
      <c r="W159" s="301" t="s">
        <v>140</v>
      </c>
      <c r="X159" s="291"/>
      <c r="Y159" s="292"/>
      <c r="Z159" s="290" t="s">
        <v>140</v>
      </c>
      <c r="AA159" s="293"/>
      <c r="AB159" s="289"/>
      <c r="AC159" s="301" t="s">
        <v>140</v>
      </c>
      <c r="AD159" s="291"/>
      <c r="AE159" s="292"/>
      <c r="AF159" s="290" t="s">
        <v>140</v>
      </c>
      <c r="AG159" s="293"/>
      <c r="AH159" s="289"/>
      <c r="AI159" s="301" t="s">
        <v>140</v>
      </c>
      <c r="AJ159" s="291"/>
      <c r="AK159" s="292"/>
      <c r="AL159" s="290" t="s">
        <v>140</v>
      </c>
      <c r="AM159" s="293"/>
      <c r="AN159" s="289"/>
      <c r="AO159" s="301" t="s">
        <v>140</v>
      </c>
      <c r="AP159" s="291"/>
      <c r="AQ159" s="292"/>
      <c r="AR159" s="290" t="s">
        <v>140</v>
      </c>
      <c r="AS159" s="293"/>
      <c r="AT159" s="289"/>
      <c r="AU159" s="301" t="s">
        <v>140</v>
      </c>
      <c r="AV159" s="291"/>
      <c r="AW159" s="292"/>
      <c r="AX159" s="290" t="s">
        <v>140</v>
      </c>
      <c r="AY159" s="293"/>
      <c r="AZ159" s="287" t="str">
        <f t="shared" si="82"/>
        <v/>
      </c>
      <c r="BA159" s="288" t="str">
        <f t="shared" si="83"/>
        <v/>
      </c>
      <c r="BB159" s="265">
        <f t="shared" si="84"/>
        <v>0</v>
      </c>
      <c r="BC159" s="266">
        <f t="shared" si="85"/>
        <v>0</v>
      </c>
    </row>
    <row r="160" spans="1:55" ht="18" customHeight="1" x14ac:dyDescent="0.2">
      <c r="A160" s="720" t="s">
        <v>395</v>
      </c>
      <c r="B160" s="459"/>
      <c r="C160" s="710" t="s">
        <v>396</v>
      </c>
      <c r="D160" s="289"/>
      <c r="E160" s="301" t="s">
        <v>140</v>
      </c>
      <c r="F160" s="291"/>
      <c r="G160" s="292"/>
      <c r="H160" s="290" t="s">
        <v>140</v>
      </c>
      <c r="I160" s="293"/>
      <c r="J160" s="289"/>
      <c r="K160" s="301" t="s">
        <v>140</v>
      </c>
      <c r="L160" s="291"/>
      <c r="M160" s="292"/>
      <c r="N160" s="290" t="s">
        <v>140</v>
      </c>
      <c r="O160" s="293"/>
      <c r="P160" s="303"/>
      <c r="Q160" s="301" t="s">
        <v>140</v>
      </c>
      <c r="R160" s="304"/>
      <c r="S160" s="300"/>
      <c r="T160" s="301" t="s">
        <v>140</v>
      </c>
      <c r="U160" s="302"/>
      <c r="V160" s="289"/>
      <c r="W160" s="301" t="s">
        <v>140</v>
      </c>
      <c r="X160" s="291"/>
      <c r="Y160" s="292"/>
      <c r="Z160" s="290" t="s">
        <v>140</v>
      </c>
      <c r="AA160" s="293"/>
      <c r="AB160" s="289"/>
      <c r="AC160" s="301" t="s">
        <v>140</v>
      </c>
      <c r="AD160" s="291"/>
      <c r="AE160" s="292"/>
      <c r="AF160" s="290" t="s">
        <v>140</v>
      </c>
      <c r="AG160" s="293"/>
      <c r="AH160" s="289"/>
      <c r="AI160" s="301" t="s">
        <v>140</v>
      </c>
      <c r="AJ160" s="291"/>
      <c r="AK160" s="292"/>
      <c r="AL160" s="290" t="s">
        <v>140</v>
      </c>
      <c r="AM160" s="293"/>
      <c r="AN160" s="289"/>
      <c r="AO160" s="301" t="s">
        <v>140</v>
      </c>
      <c r="AP160" s="291"/>
      <c r="AQ160" s="292"/>
      <c r="AR160" s="290" t="s">
        <v>140</v>
      </c>
      <c r="AS160" s="293"/>
      <c r="AT160" s="289"/>
      <c r="AU160" s="301" t="s">
        <v>140</v>
      </c>
      <c r="AV160" s="291"/>
      <c r="AW160" s="292"/>
      <c r="AX160" s="290" t="s">
        <v>140</v>
      </c>
      <c r="AY160" s="293"/>
      <c r="AZ160" s="287" t="str">
        <f t="shared" si="82"/>
        <v/>
      </c>
      <c r="BA160" s="288" t="str">
        <f t="shared" si="83"/>
        <v/>
      </c>
      <c r="BB160" s="265">
        <f t="shared" si="84"/>
        <v>0</v>
      </c>
      <c r="BC160" s="266">
        <f t="shared" si="85"/>
        <v>0</v>
      </c>
    </row>
    <row r="161" spans="1:55" ht="18" customHeight="1" x14ac:dyDescent="0.2">
      <c r="A161" s="720" t="s">
        <v>31</v>
      </c>
      <c r="B161" s="558"/>
      <c r="C161" s="710" t="s">
        <v>553</v>
      </c>
      <c r="D161" s="289"/>
      <c r="E161" s="301" t="s">
        <v>140</v>
      </c>
      <c r="F161" s="291"/>
      <c r="G161" s="292"/>
      <c r="H161" s="290" t="s">
        <v>140</v>
      </c>
      <c r="I161" s="293"/>
      <c r="J161" s="289"/>
      <c r="K161" s="301" t="s">
        <v>140</v>
      </c>
      <c r="L161" s="291"/>
      <c r="M161" s="292"/>
      <c r="N161" s="290" t="s">
        <v>140</v>
      </c>
      <c r="O161" s="293"/>
      <c r="P161" s="303"/>
      <c r="Q161" s="301" t="s">
        <v>140</v>
      </c>
      <c r="R161" s="304"/>
      <c r="S161" s="300"/>
      <c r="T161" s="301" t="s">
        <v>140</v>
      </c>
      <c r="U161" s="302"/>
      <c r="V161" s="289"/>
      <c r="W161" s="301" t="s">
        <v>140</v>
      </c>
      <c r="X161" s="291"/>
      <c r="Y161" s="292"/>
      <c r="Z161" s="290" t="s">
        <v>140</v>
      </c>
      <c r="AA161" s="293"/>
      <c r="AB161" s="289"/>
      <c r="AC161" s="301" t="s">
        <v>140</v>
      </c>
      <c r="AD161" s="291"/>
      <c r="AE161" s="292"/>
      <c r="AF161" s="290" t="s">
        <v>140</v>
      </c>
      <c r="AG161" s="293"/>
      <c r="AH161" s="289"/>
      <c r="AI161" s="301" t="s">
        <v>140</v>
      </c>
      <c r="AJ161" s="291"/>
      <c r="AK161" s="292"/>
      <c r="AL161" s="290" t="s">
        <v>140</v>
      </c>
      <c r="AM161" s="293"/>
      <c r="AN161" s="289"/>
      <c r="AO161" s="301" t="s">
        <v>140</v>
      </c>
      <c r="AP161" s="291"/>
      <c r="AQ161" s="292"/>
      <c r="AR161" s="290" t="s">
        <v>140</v>
      </c>
      <c r="AS161" s="293"/>
      <c r="AT161" s="289"/>
      <c r="AU161" s="301" t="s">
        <v>140</v>
      </c>
      <c r="AV161" s="291"/>
      <c r="AW161" s="292"/>
      <c r="AX161" s="290" t="s">
        <v>140</v>
      </c>
      <c r="AY161" s="293"/>
      <c r="AZ161" s="287" t="str">
        <f t="shared" si="82"/>
        <v/>
      </c>
      <c r="BA161" s="288" t="str">
        <f t="shared" si="83"/>
        <v/>
      </c>
      <c r="BB161" s="265">
        <f t="shared" si="84"/>
        <v>0</v>
      </c>
      <c r="BC161" s="266">
        <f t="shared" si="85"/>
        <v>0</v>
      </c>
    </row>
    <row r="162" spans="1:55" ht="18" customHeight="1" x14ac:dyDescent="0.2">
      <c r="A162" s="720" t="s">
        <v>557</v>
      </c>
      <c r="B162" s="459"/>
      <c r="C162" s="710" t="s">
        <v>554</v>
      </c>
      <c r="D162" s="289"/>
      <c r="E162" s="301" t="s">
        <v>140</v>
      </c>
      <c r="F162" s="291"/>
      <c r="G162" s="292"/>
      <c r="H162" s="290" t="s">
        <v>140</v>
      </c>
      <c r="I162" s="293"/>
      <c r="J162" s="289"/>
      <c r="K162" s="301" t="s">
        <v>140</v>
      </c>
      <c r="L162" s="291"/>
      <c r="M162" s="292"/>
      <c r="N162" s="290" t="s">
        <v>140</v>
      </c>
      <c r="O162" s="293"/>
      <c r="P162" s="303"/>
      <c r="Q162" s="301" t="s">
        <v>140</v>
      </c>
      <c r="R162" s="304"/>
      <c r="S162" s="300"/>
      <c r="T162" s="301" t="s">
        <v>140</v>
      </c>
      <c r="U162" s="302"/>
      <c r="V162" s="289"/>
      <c r="W162" s="301" t="s">
        <v>140</v>
      </c>
      <c r="X162" s="291"/>
      <c r="Y162" s="292"/>
      <c r="Z162" s="290" t="s">
        <v>140</v>
      </c>
      <c r="AA162" s="293"/>
      <c r="AB162" s="289"/>
      <c r="AC162" s="301" t="s">
        <v>140</v>
      </c>
      <c r="AD162" s="291"/>
      <c r="AE162" s="292"/>
      <c r="AF162" s="290" t="s">
        <v>140</v>
      </c>
      <c r="AG162" s="293"/>
      <c r="AH162" s="289"/>
      <c r="AI162" s="301" t="s">
        <v>140</v>
      </c>
      <c r="AJ162" s="291"/>
      <c r="AK162" s="292"/>
      <c r="AL162" s="290" t="s">
        <v>140</v>
      </c>
      <c r="AM162" s="293"/>
      <c r="AN162" s="289"/>
      <c r="AO162" s="301" t="s">
        <v>140</v>
      </c>
      <c r="AP162" s="291"/>
      <c r="AQ162" s="292"/>
      <c r="AR162" s="290" t="s">
        <v>140</v>
      </c>
      <c r="AS162" s="293"/>
      <c r="AT162" s="289"/>
      <c r="AU162" s="301" t="s">
        <v>140</v>
      </c>
      <c r="AV162" s="291"/>
      <c r="AW162" s="292"/>
      <c r="AX162" s="290" t="s">
        <v>140</v>
      </c>
      <c r="AY162" s="293"/>
      <c r="AZ162" s="287" t="str">
        <f t="shared" ref="AZ162:AZ163" si="86">IF(BB162&gt;0,BB162,IF(BC162&gt;0,BB162,""))</f>
        <v/>
      </c>
      <c r="BA162" s="288" t="str">
        <f t="shared" ref="BA162:BA163" si="87">IF(BB162&gt;0,BC162,IF(BC162&gt;0,BC162,""))</f>
        <v/>
      </c>
      <c r="BB162" s="265">
        <f t="shared" ref="BB162:BB163" si="88">SUM(D162,G162,J162,M162,P162,S162,V162,Y162,AB162,AE162,AH162,AK162,AN162,AQ162,AT162,AW162)</f>
        <v>0</v>
      </c>
      <c r="BC162" s="266">
        <f t="shared" ref="BC162:BC163" si="89">SUM(F162,I162,L162,O162,R162,U162,X162,AA162,AD162,AG162,AJ162,AM162,AP162,AS162,AV162,AY162)</f>
        <v>0</v>
      </c>
    </row>
    <row r="163" spans="1:55" ht="18" customHeight="1" x14ac:dyDescent="0.2">
      <c r="A163" s="720" t="s">
        <v>558</v>
      </c>
      <c r="B163" s="459"/>
      <c r="C163" s="710" t="s">
        <v>555</v>
      </c>
      <c r="D163" s="289"/>
      <c r="E163" s="301" t="s">
        <v>140</v>
      </c>
      <c r="F163" s="291"/>
      <c r="G163" s="292"/>
      <c r="H163" s="290" t="s">
        <v>140</v>
      </c>
      <c r="I163" s="293"/>
      <c r="J163" s="289"/>
      <c r="K163" s="301" t="s">
        <v>140</v>
      </c>
      <c r="L163" s="291"/>
      <c r="M163" s="292"/>
      <c r="N163" s="290" t="s">
        <v>140</v>
      </c>
      <c r="O163" s="293"/>
      <c r="P163" s="303"/>
      <c r="Q163" s="301" t="s">
        <v>140</v>
      </c>
      <c r="R163" s="304"/>
      <c r="S163" s="300"/>
      <c r="T163" s="301" t="s">
        <v>140</v>
      </c>
      <c r="U163" s="302"/>
      <c r="V163" s="289"/>
      <c r="W163" s="301" t="s">
        <v>140</v>
      </c>
      <c r="X163" s="291"/>
      <c r="Y163" s="292"/>
      <c r="Z163" s="290" t="s">
        <v>140</v>
      </c>
      <c r="AA163" s="293"/>
      <c r="AB163" s="289"/>
      <c r="AC163" s="301" t="s">
        <v>140</v>
      </c>
      <c r="AD163" s="291"/>
      <c r="AE163" s="292"/>
      <c r="AF163" s="290" t="s">
        <v>140</v>
      </c>
      <c r="AG163" s="293"/>
      <c r="AH163" s="289"/>
      <c r="AI163" s="301" t="s">
        <v>140</v>
      </c>
      <c r="AJ163" s="291"/>
      <c r="AK163" s="292"/>
      <c r="AL163" s="290" t="s">
        <v>140</v>
      </c>
      <c r="AM163" s="293"/>
      <c r="AN163" s="289"/>
      <c r="AO163" s="301" t="s">
        <v>140</v>
      </c>
      <c r="AP163" s="291"/>
      <c r="AQ163" s="292"/>
      <c r="AR163" s="290" t="s">
        <v>140</v>
      </c>
      <c r="AS163" s="293"/>
      <c r="AT163" s="289"/>
      <c r="AU163" s="301" t="s">
        <v>140</v>
      </c>
      <c r="AV163" s="291"/>
      <c r="AW163" s="292"/>
      <c r="AX163" s="290" t="s">
        <v>140</v>
      </c>
      <c r="AY163" s="293"/>
      <c r="AZ163" s="287" t="str">
        <f t="shared" si="86"/>
        <v/>
      </c>
      <c r="BA163" s="288" t="str">
        <f t="shared" si="87"/>
        <v/>
      </c>
      <c r="BB163" s="265">
        <f t="shared" si="88"/>
        <v>0</v>
      </c>
      <c r="BC163" s="266">
        <f t="shared" si="89"/>
        <v>0</v>
      </c>
    </row>
    <row r="164" spans="1:55" ht="18" customHeight="1" x14ac:dyDescent="0.2">
      <c r="A164" s="416"/>
      <c r="B164" s="558"/>
      <c r="C164" s="702"/>
      <c r="D164" s="289"/>
      <c r="E164" s="301" t="s">
        <v>140</v>
      </c>
      <c r="F164" s="291"/>
      <c r="G164" s="292"/>
      <c r="H164" s="290" t="s">
        <v>140</v>
      </c>
      <c r="I164" s="293"/>
      <c r="J164" s="289"/>
      <c r="K164" s="301" t="s">
        <v>140</v>
      </c>
      <c r="L164" s="291"/>
      <c r="M164" s="292"/>
      <c r="N164" s="290" t="s">
        <v>140</v>
      </c>
      <c r="O164" s="293"/>
      <c r="P164" s="303"/>
      <c r="Q164" s="301" t="s">
        <v>140</v>
      </c>
      <c r="R164" s="304"/>
      <c r="S164" s="300"/>
      <c r="T164" s="301" t="s">
        <v>140</v>
      </c>
      <c r="U164" s="302"/>
      <c r="V164" s="289"/>
      <c r="W164" s="301" t="s">
        <v>140</v>
      </c>
      <c r="X164" s="291"/>
      <c r="Y164" s="292"/>
      <c r="Z164" s="290" t="s">
        <v>140</v>
      </c>
      <c r="AA164" s="293"/>
      <c r="AB164" s="289"/>
      <c r="AC164" s="301" t="s">
        <v>140</v>
      </c>
      <c r="AD164" s="291"/>
      <c r="AE164" s="292"/>
      <c r="AF164" s="290" t="s">
        <v>140</v>
      </c>
      <c r="AG164" s="293"/>
      <c r="AH164" s="289"/>
      <c r="AI164" s="301" t="s">
        <v>140</v>
      </c>
      <c r="AJ164" s="291"/>
      <c r="AK164" s="292"/>
      <c r="AL164" s="290" t="s">
        <v>140</v>
      </c>
      <c r="AM164" s="293"/>
      <c r="AN164" s="289"/>
      <c r="AO164" s="301" t="s">
        <v>140</v>
      </c>
      <c r="AP164" s="291"/>
      <c r="AQ164" s="292"/>
      <c r="AR164" s="290" t="s">
        <v>140</v>
      </c>
      <c r="AS164" s="293"/>
      <c r="AT164" s="289"/>
      <c r="AU164" s="301" t="s">
        <v>140</v>
      </c>
      <c r="AV164" s="291"/>
      <c r="AW164" s="292"/>
      <c r="AX164" s="290" t="s">
        <v>140</v>
      </c>
      <c r="AY164" s="293"/>
      <c r="AZ164" s="287" t="str">
        <f t="shared" ref="AZ164:AZ169" si="90">IF(BB164&gt;0,BB164,IF(BC164&gt;0,BB164,""))</f>
        <v/>
      </c>
      <c r="BA164" s="288" t="str">
        <f t="shared" ref="BA164:BA169" si="91">IF(BB164&gt;0,BC164,IF(BC164&gt;0,BC164,""))</f>
        <v/>
      </c>
      <c r="BB164" s="265">
        <f t="shared" ref="BB164:BB170" si="92">SUM(D164,G164,J164,M164,P164,S164,V164,Y164,AB164,AE164,AH164,AK164,AN164,AQ164,AT164,AW164)</f>
        <v>0</v>
      </c>
      <c r="BC164" s="266">
        <f t="shared" ref="BC164:BC200" si="93">SUM(F164,I164,L164,O164,R164,U164,X164,AA164,AD164,AG164,AJ164,AM164,AP164,AS164,AV164,AY164)</f>
        <v>0</v>
      </c>
    </row>
    <row r="165" spans="1:55" ht="18" customHeight="1" x14ac:dyDescent="0.2">
      <c r="A165" s="416"/>
      <c r="B165" s="558"/>
      <c r="C165" s="702"/>
      <c r="D165" s="289"/>
      <c r="E165" s="301" t="s">
        <v>140</v>
      </c>
      <c r="F165" s="291"/>
      <c r="G165" s="292"/>
      <c r="H165" s="290" t="s">
        <v>140</v>
      </c>
      <c r="I165" s="293"/>
      <c r="J165" s="289"/>
      <c r="K165" s="301" t="s">
        <v>140</v>
      </c>
      <c r="L165" s="291"/>
      <c r="M165" s="292"/>
      <c r="N165" s="290" t="s">
        <v>140</v>
      </c>
      <c r="O165" s="293"/>
      <c r="P165" s="303"/>
      <c r="Q165" s="301" t="s">
        <v>140</v>
      </c>
      <c r="R165" s="304"/>
      <c r="S165" s="300"/>
      <c r="T165" s="301" t="s">
        <v>140</v>
      </c>
      <c r="U165" s="302"/>
      <c r="V165" s="289"/>
      <c r="W165" s="301" t="s">
        <v>140</v>
      </c>
      <c r="X165" s="291"/>
      <c r="Y165" s="292"/>
      <c r="Z165" s="290" t="s">
        <v>140</v>
      </c>
      <c r="AA165" s="293"/>
      <c r="AB165" s="289"/>
      <c r="AC165" s="301" t="s">
        <v>140</v>
      </c>
      <c r="AD165" s="291"/>
      <c r="AE165" s="292"/>
      <c r="AF165" s="290" t="s">
        <v>140</v>
      </c>
      <c r="AG165" s="293"/>
      <c r="AH165" s="289"/>
      <c r="AI165" s="301" t="s">
        <v>140</v>
      </c>
      <c r="AJ165" s="291"/>
      <c r="AK165" s="292"/>
      <c r="AL165" s="290" t="s">
        <v>140</v>
      </c>
      <c r="AM165" s="293"/>
      <c r="AN165" s="289"/>
      <c r="AO165" s="301" t="s">
        <v>140</v>
      </c>
      <c r="AP165" s="291"/>
      <c r="AQ165" s="292"/>
      <c r="AR165" s="290" t="s">
        <v>140</v>
      </c>
      <c r="AS165" s="293"/>
      <c r="AT165" s="289"/>
      <c r="AU165" s="301" t="s">
        <v>140</v>
      </c>
      <c r="AV165" s="291"/>
      <c r="AW165" s="292"/>
      <c r="AX165" s="290" t="s">
        <v>140</v>
      </c>
      <c r="AY165" s="293"/>
      <c r="AZ165" s="287" t="str">
        <f t="shared" si="90"/>
        <v/>
      </c>
      <c r="BA165" s="288" t="str">
        <f t="shared" si="91"/>
        <v/>
      </c>
      <c r="BB165" s="265">
        <f t="shared" si="92"/>
        <v>0</v>
      </c>
      <c r="BC165" s="266">
        <f t="shared" si="93"/>
        <v>0</v>
      </c>
    </row>
    <row r="166" spans="1:55" ht="18" customHeight="1" x14ac:dyDescent="0.2">
      <c r="A166" s="416"/>
      <c r="B166" s="558"/>
      <c r="C166" s="702"/>
      <c r="D166" s="289"/>
      <c r="E166" s="301" t="s">
        <v>140</v>
      </c>
      <c r="F166" s="291"/>
      <c r="G166" s="292"/>
      <c r="H166" s="290" t="s">
        <v>140</v>
      </c>
      <c r="I166" s="293"/>
      <c r="J166" s="289"/>
      <c r="K166" s="301" t="s">
        <v>140</v>
      </c>
      <c r="L166" s="291"/>
      <c r="M166" s="292"/>
      <c r="N166" s="290" t="s">
        <v>140</v>
      </c>
      <c r="O166" s="293"/>
      <c r="P166" s="303"/>
      <c r="Q166" s="301" t="s">
        <v>140</v>
      </c>
      <c r="R166" s="304"/>
      <c r="S166" s="300"/>
      <c r="T166" s="301" t="s">
        <v>140</v>
      </c>
      <c r="U166" s="302"/>
      <c r="V166" s="289"/>
      <c r="W166" s="301" t="s">
        <v>140</v>
      </c>
      <c r="X166" s="291"/>
      <c r="Y166" s="292"/>
      <c r="Z166" s="290" t="s">
        <v>140</v>
      </c>
      <c r="AA166" s="293"/>
      <c r="AB166" s="289"/>
      <c r="AC166" s="301" t="s">
        <v>140</v>
      </c>
      <c r="AD166" s="291"/>
      <c r="AE166" s="292"/>
      <c r="AF166" s="290" t="s">
        <v>140</v>
      </c>
      <c r="AG166" s="293"/>
      <c r="AH166" s="289"/>
      <c r="AI166" s="301" t="s">
        <v>140</v>
      </c>
      <c r="AJ166" s="291"/>
      <c r="AK166" s="292"/>
      <c r="AL166" s="290" t="s">
        <v>140</v>
      </c>
      <c r="AM166" s="293"/>
      <c r="AN166" s="289"/>
      <c r="AO166" s="301" t="s">
        <v>140</v>
      </c>
      <c r="AP166" s="291"/>
      <c r="AQ166" s="292"/>
      <c r="AR166" s="290" t="s">
        <v>140</v>
      </c>
      <c r="AS166" s="293"/>
      <c r="AT166" s="289"/>
      <c r="AU166" s="301" t="s">
        <v>140</v>
      </c>
      <c r="AV166" s="291"/>
      <c r="AW166" s="292"/>
      <c r="AX166" s="290" t="s">
        <v>140</v>
      </c>
      <c r="AY166" s="293"/>
      <c r="AZ166" s="287" t="str">
        <f t="shared" si="90"/>
        <v/>
      </c>
      <c r="BA166" s="288" t="str">
        <f t="shared" si="91"/>
        <v/>
      </c>
      <c r="BB166" s="265">
        <f t="shared" si="92"/>
        <v>0</v>
      </c>
      <c r="BC166" s="266">
        <f t="shared" si="93"/>
        <v>0</v>
      </c>
    </row>
    <row r="167" spans="1:55" ht="18" customHeight="1" x14ac:dyDescent="0.2">
      <c r="A167" s="416"/>
      <c r="B167" s="558"/>
      <c r="C167" s="702"/>
      <c r="D167" s="289"/>
      <c r="E167" s="301" t="s">
        <v>140</v>
      </c>
      <c r="F167" s="291"/>
      <c r="G167" s="292"/>
      <c r="H167" s="290" t="s">
        <v>140</v>
      </c>
      <c r="I167" s="293"/>
      <c r="J167" s="289"/>
      <c r="K167" s="301" t="s">
        <v>140</v>
      </c>
      <c r="L167" s="291"/>
      <c r="M167" s="292"/>
      <c r="N167" s="290" t="s">
        <v>140</v>
      </c>
      <c r="O167" s="293"/>
      <c r="P167" s="303"/>
      <c r="Q167" s="301" t="s">
        <v>140</v>
      </c>
      <c r="R167" s="304"/>
      <c r="S167" s="300"/>
      <c r="T167" s="301" t="s">
        <v>140</v>
      </c>
      <c r="U167" s="302"/>
      <c r="V167" s="289"/>
      <c r="W167" s="301" t="s">
        <v>140</v>
      </c>
      <c r="X167" s="291"/>
      <c r="Y167" s="292"/>
      <c r="Z167" s="290" t="s">
        <v>140</v>
      </c>
      <c r="AA167" s="293"/>
      <c r="AB167" s="289"/>
      <c r="AC167" s="301" t="s">
        <v>140</v>
      </c>
      <c r="AD167" s="291"/>
      <c r="AE167" s="292"/>
      <c r="AF167" s="290" t="s">
        <v>140</v>
      </c>
      <c r="AG167" s="293"/>
      <c r="AH167" s="289"/>
      <c r="AI167" s="301" t="s">
        <v>140</v>
      </c>
      <c r="AJ167" s="291"/>
      <c r="AK167" s="292"/>
      <c r="AL167" s="290" t="s">
        <v>140</v>
      </c>
      <c r="AM167" s="293"/>
      <c r="AN167" s="289"/>
      <c r="AO167" s="301" t="s">
        <v>140</v>
      </c>
      <c r="AP167" s="291"/>
      <c r="AQ167" s="292"/>
      <c r="AR167" s="290" t="s">
        <v>140</v>
      </c>
      <c r="AS167" s="293"/>
      <c r="AT167" s="289"/>
      <c r="AU167" s="301" t="s">
        <v>140</v>
      </c>
      <c r="AV167" s="291"/>
      <c r="AW167" s="292"/>
      <c r="AX167" s="290" t="s">
        <v>140</v>
      </c>
      <c r="AY167" s="293"/>
      <c r="AZ167" s="287" t="str">
        <f t="shared" si="90"/>
        <v/>
      </c>
      <c r="BA167" s="288" t="str">
        <f t="shared" si="91"/>
        <v/>
      </c>
      <c r="BB167" s="265">
        <f t="shared" si="92"/>
        <v>0</v>
      </c>
      <c r="BC167" s="266">
        <f t="shared" si="93"/>
        <v>0</v>
      </c>
    </row>
    <row r="168" spans="1:55" ht="18" customHeight="1" x14ac:dyDescent="0.2">
      <c r="A168" s="416"/>
      <c r="B168" s="558"/>
      <c r="C168" s="702"/>
      <c r="D168" s="289"/>
      <c r="E168" s="301" t="s">
        <v>140</v>
      </c>
      <c r="F168" s="291"/>
      <c r="G168" s="292"/>
      <c r="H168" s="290" t="s">
        <v>140</v>
      </c>
      <c r="I168" s="293"/>
      <c r="J168" s="289"/>
      <c r="K168" s="301" t="s">
        <v>140</v>
      </c>
      <c r="L168" s="291"/>
      <c r="M168" s="292"/>
      <c r="N168" s="290" t="s">
        <v>140</v>
      </c>
      <c r="O168" s="293"/>
      <c r="P168" s="303"/>
      <c r="Q168" s="301" t="s">
        <v>140</v>
      </c>
      <c r="R168" s="304"/>
      <c r="S168" s="300"/>
      <c r="T168" s="301" t="s">
        <v>140</v>
      </c>
      <c r="U168" s="302"/>
      <c r="V168" s="289"/>
      <c r="W168" s="301" t="s">
        <v>140</v>
      </c>
      <c r="X168" s="291"/>
      <c r="Y168" s="292"/>
      <c r="Z168" s="290" t="s">
        <v>140</v>
      </c>
      <c r="AA168" s="293"/>
      <c r="AB168" s="289"/>
      <c r="AC168" s="301" t="s">
        <v>140</v>
      </c>
      <c r="AD168" s="291"/>
      <c r="AE168" s="292"/>
      <c r="AF168" s="290" t="s">
        <v>140</v>
      </c>
      <c r="AG168" s="293"/>
      <c r="AH168" s="289"/>
      <c r="AI168" s="301" t="s">
        <v>140</v>
      </c>
      <c r="AJ168" s="291"/>
      <c r="AK168" s="292"/>
      <c r="AL168" s="290" t="s">
        <v>140</v>
      </c>
      <c r="AM168" s="293"/>
      <c r="AN168" s="289"/>
      <c r="AO168" s="301" t="s">
        <v>140</v>
      </c>
      <c r="AP168" s="291"/>
      <c r="AQ168" s="292"/>
      <c r="AR168" s="290" t="s">
        <v>140</v>
      </c>
      <c r="AS168" s="293"/>
      <c r="AT168" s="289"/>
      <c r="AU168" s="301" t="s">
        <v>140</v>
      </c>
      <c r="AV168" s="291"/>
      <c r="AW168" s="292"/>
      <c r="AX168" s="290" t="s">
        <v>140</v>
      </c>
      <c r="AY168" s="293"/>
      <c r="AZ168" s="287" t="str">
        <f t="shared" si="90"/>
        <v/>
      </c>
      <c r="BA168" s="288" t="str">
        <f t="shared" si="91"/>
        <v/>
      </c>
      <c r="BB168" s="265">
        <f t="shared" si="92"/>
        <v>0</v>
      </c>
      <c r="BC168" s="266">
        <f t="shared" si="93"/>
        <v>0</v>
      </c>
    </row>
    <row r="169" spans="1:55" ht="18" customHeight="1" x14ac:dyDescent="0.2">
      <c r="A169" s="416"/>
      <c r="B169" s="558"/>
      <c r="C169" s="702"/>
      <c r="D169" s="289"/>
      <c r="E169" s="301" t="s">
        <v>140</v>
      </c>
      <c r="F169" s="291"/>
      <c r="G169" s="292"/>
      <c r="H169" s="290" t="s">
        <v>140</v>
      </c>
      <c r="I169" s="293"/>
      <c r="J169" s="289"/>
      <c r="K169" s="301" t="s">
        <v>140</v>
      </c>
      <c r="L169" s="291"/>
      <c r="M169" s="292"/>
      <c r="N169" s="290" t="s">
        <v>140</v>
      </c>
      <c r="O169" s="293"/>
      <c r="P169" s="303"/>
      <c r="Q169" s="301" t="s">
        <v>140</v>
      </c>
      <c r="R169" s="304"/>
      <c r="S169" s="300"/>
      <c r="T169" s="301" t="s">
        <v>140</v>
      </c>
      <c r="U169" s="302"/>
      <c r="V169" s="289"/>
      <c r="W169" s="301" t="s">
        <v>140</v>
      </c>
      <c r="X169" s="291"/>
      <c r="Y169" s="292"/>
      <c r="Z169" s="290" t="s">
        <v>140</v>
      </c>
      <c r="AA169" s="293"/>
      <c r="AB169" s="289"/>
      <c r="AC169" s="301" t="s">
        <v>140</v>
      </c>
      <c r="AD169" s="291"/>
      <c r="AE169" s="292"/>
      <c r="AF169" s="290" t="s">
        <v>140</v>
      </c>
      <c r="AG169" s="293"/>
      <c r="AH169" s="289"/>
      <c r="AI169" s="301" t="s">
        <v>140</v>
      </c>
      <c r="AJ169" s="291"/>
      <c r="AK169" s="292"/>
      <c r="AL169" s="290" t="s">
        <v>140</v>
      </c>
      <c r="AM169" s="293"/>
      <c r="AN169" s="289"/>
      <c r="AO169" s="301" t="s">
        <v>140</v>
      </c>
      <c r="AP169" s="291"/>
      <c r="AQ169" s="292"/>
      <c r="AR169" s="290" t="s">
        <v>140</v>
      </c>
      <c r="AS169" s="293"/>
      <c r="AT169" s="289"/>
      <c r="AU169" s="301" t="s">
        <v>140</v>
      </c>
      <c r="AV169" s="291"/>
      <c r="AW169" s="292"/>
      <c r="AX169" s="290" t="s">
        <v>140</v>
      </c>
      <c r="AY169" s="293"/>
      <c r="AZ169" s="287" t="str">
        <f t="shared" si="90"/>
        <v/>
      </c>
      <c r="BA169" s="288" t="str">
        <f t="shared" si="91"/>
        <v/>
      </c>
      <c r="BB169" s="265">
        <f t="shared" si="92"/>
        <v>0</v>
      </c>
      <c r="BC169" s="266">
        <f t="shared" si="93"/>
        <v>0</v>
      </c>
    </row>
    <row r="170" spans="1:55" ht="18" customHeight="1" thickBot="1" x14ac:dyDescent="0.3">
      <c r="A170" s="1389" t="s">
        <v>130</v>
      </c>
      <c r="B170" s="1390"/>
      <c r="C170" s="1391"/>
      <c r="D170" s="1457" t="s">
        <v>447</v>
      </c>
      <c r="E170" s="1452"/>
      <c r="F170" s="1458"/>
      <c r="G170" s="1459" t="s">
        <v>448</v>
      </c>
      <c r="H170" s="1455"/>
      <c r="I170" s="1460"/>
      <c r="J170" s="1445" t="s">
        <v>447</v>
      </c>
      <c r="K170" s="1443"/>
      <c r="L170" s="1446"/>
      <c r="M170" s="1442" t="s">
        <v>448</v>
      </c>
      <c r="N170" s="1443"/>
      <c r="O170" s="1444"/>
      <c r="P170" s="1454" t="s">
        <v>447</v>
      </c>
      <c r="Q170" s="1455"/>
      <c r="R170" s="1456"/>
      <c r="S170" s="1451" t="s">
        <v>448</v>
      </c>
      <c r="T170" s="1452"/>
      <c r="U170" s="1453"/>
      <c r="V170" s="1454" t="s">
        <v>447</v>
      </c>
      <c r="W170" s="1455"/>
      <c r="X170" s="1456"/>
      <c r="Y170" s="1451" t="s">
        <v>448</v>
      </c>
      <c r="Z170" s="1452"/>
      <c r="AA170" s="1453"/>
      <c r="AB170" s="1454" t="s">
        <v>447</v>
      </c>
      <c r="AC170" s="1455"/>
      <c r="AD170" s="1456"/>
      <c r="AE170" s="1451" t="s">
        <v>448</v>
      </c>
      <c r="AF170" s="1452"/>
      <c r="AG170" s="1453"/>
      <c r="AH170" s="1445" t="s">
        <v>447</v>
      </c>
      <c r="AI170" s="1443"/>
      <c r="AJ170" s="1446"/>
      <c r="AK170" s="1442" t="s">
        <v>448</v>
      </c>
      <c r="AL170" s="1443"/>
      <c r="AM170" s="1444"/>
      <c r="AN170" s="1445" t="s">
        <v>447</v>
      </c>
      <c r="AO170" s="1443"/>
      <c r="AP170" s="1446"/>
      <c r="AQ170" s="1442" t="s">
        <v>448</v>
      </c>
      <c r="AR170" s="1443"/>
      <c r="AS170" s="1444"/>
      <c r="AT170" s="1464" t="s">
        <v>447</v>
      </c>
      <c r="AU170" s="1465"/>
      <c r="AV170" s="1466"/>
      <c r="AW170" s="1467" t="s">
        <v>448</v>
      </c>
      <c r="AX170" s="1468"/>
      <c r="AY170" s="1469"/>
      <c r="AZ170" s="391"/>
      <c r="BA170" s="392"/>
      <c r="BB170" s="265">
        <f t="shared" si="92"/>
        <v>0</v>
      </c>
      <c r="BC170" s="266">
        <f t="shared" si="93"/>
        <v>0</v>
      </c>
    </row>
    <row r="171" spans="1:55" ht="18" customHeight="1" x14ac:dyDescent="0.25">
      <c r="A171" s="781" t="s">
        <v>567</v>
      </c>
      <c r="B171" s="281" t="str">
        <f t="shared" ref="B171:B177" si="94">IF(A171&lt;&gt;"","-","")</f>
        <v>-</v>
      </c>
      <c r="C171" s="876" t="s">
        <v>568</v>
      </c>
      <c r="D171" s="289"/>
      <c r="E171" s="301" t="s">
        <v>140</v>
      </c>
      <c r="F171" s="291"/>
      <c r="G171" s="292"/>
      <c r="H171" s="290" t="s">
        <v>140</v>
      </c>
      <c r="I171" s="293"/>
      <c r="J171" s="303"/>
      <c r="K171" s="301" t="s">
        <v>140</v>
      </c>
      <c r="L171" s="304"/>
      <c r="M171" s="292"/>
      <c r="N171" s="290" t="s">
        <v>140</v>
      </c>
      <c r="O171" s="293"/>
      <c r="P171" s="303"/>
      <c r="Q171" s="301" t="s">
        <v>140</v>
      </c>
      <c r="R171" s="304"/>
      <c r="S171" s="300"/>
      <c r="T171" s="301" t="s">
        <v>140</v>
      </c>
      <c r="U171" s="302"/>
      <c r="V171" s="289"/>
      <c r="W171" s="301" t="s">
        <v>140</v>
      </c>
      <c r="X171" s="291"/>
      <c r="Y171" s="292"/>
      <c r="Z171" s="290" t="s">
        <v>140</v>
      </c>
      <c r="AA171" s="293"/>
      <c r="AB171" s="289"/>
      <c r="AC171" s="301" t="s">
        <v>140</v>
      </c>
      <c r="AD171" s="291"/>
      <c r="AE171" s="292"/>
      <c r="AF171" s="290" t="s">
        <v>140</v>
      </c>
      <c r="AG171" s="293"/>
      <c r="AH171" s="289"/>
      <c r="AI171" s="301" t="s">
        <v>140</v>
      </c>
      <c r="AJ171" s="291"/>
      <c r="AK171" s="292"/>
      <c r="AL171" s="290" t="s">
        <v>140</v>
      </c>
      <c r="AM171" s="293"/>
      <c r="AN171" s="289"/>
      <c r="AO171" s="301" t="s">
        <v>140</v>
      </c>
      <c r="AP171" s="291"/>
      <c r="AQ171" s="292"/>
      <c r="AR171" s="290" t="s">
        <v>140</v>
      </c>
      <c r="AS171" s="293"/>
      <c r="AT171" s="303"/>
      <c r="AU171" s="301" t="s">
        <v>140</v>
      </c>
      <c r="AV171" s="304"/>
      <c r="AW171" s="292"/>
      <c r="AX171" s="290" t="s">
        <v>140</v>
      </c>
      <c r="AY171" s="293"/>
      <c r="AZ171" s="287" t="str">
        <f t="shared" ref="AZ171:AZ183" si="95">IF(BB171&gt;0,BB171,IF(BC171&gt;0,BB171,""))</f>
        <v/>
      </c>
      <c r="BA171" s="288" t="str">
        <f t="shared" ref="BA171:BA183" si="96">IF(BB171&gt;0,BC171,IF(BC171&gt;0,BC171,""))</f>
        <v/>
      </c>
      <c r="BB171" s="265">
        <f t="shared" ref="BB171:BB183" si="97">SUM(D171,G171,J171,M171,P171,S171,V171,Y171,AB171,AE171,AH171,AK171,AN171,AQ171,AT171,AW171)</f>
        <v>0</v>
      </c>
      <c r="BC171" s="266">
        <f t="shared" ref="BC171:BC183" si="98">SUM(F171,I171,L171,O171,R171,U171,X171,AA171,AD171,AG171,AJ171,AM171,AP171,AS171,AV171,AY171)</f>
        <v>0</v>
      </c>
    </row>
    <row r="172" spans="1:55" ht="18" customHeight="1" x14ac:dyDescent="0.25">
      <c r="A172" s="782" t="s">
        <v>568</v>
      </c>
      <c r="B172" s="281" t="str">
        <f t="shared" si="94"/>
        <v>-</v>
      </c>
      <c r="C172" s="876" t="s">
        <v>455</v>
      </c>
      <c r="D172" s="289"/>
      <c r="E172" s="301" t="s">
        <v>140</v>
      </c>
      <c r="F172" s="291"/>
      <c r="G172" s="292"/>
      <c r="H172" s="290" t="s">
        <v>140</v>
      </c>
      <c r="I172" s="293"/>
      <c r="J172" s="303"/>
      <c r="K172" s="301" t="s">
        <v>140</v>
      </c>
      <c r="L172" s="304"/>
      <c r="M172" s="292"/>
      <c r="N172" s="290" t="s">
        <v>140</v>
      </c>
      <c r="O172" s="293"/>
      <c r="P172" s="303"/>
      <c r="Q172" s="301" t="s">
        <v>140</v>
      </c>
      <c r="R172" s="304"/>
      <c r="S172" s="300"/>
      <c r="T172" s="301" t="s">
        <v>140</v>
      </c>
      <c r="U172" s="302"/>
      <c r="V172" s="289"/>
      <c r="W172" s="301" t="s">
        <v>140</v>
      </c>
      <c r="X172" s="291"/>
      <c r="Y172" s="292"/>
      <c r="Z172" s="290" t="s">
        <v>140</v>
      </c>
      <c r="AA172" s="293"/>
      <c r="AB172" s="289"/>
      <c r="AC172" s="301" t="s">
        <v>140</v>
      </c>
      <c r="AD172" s="291"/>
      <c r="AE172" s="292"/>
      <c r="AF172" s="290" t="s">
        <v>140</v>
      </c>
      <c r="AG172" s="293"/>
      <c r="AH172" s="289"/>
      <c r="AI172" s="301" t="s">
        <v>140</v>
      </c>
      <c r="AJ172" s="291"/>
      <c r="AK172" s="292"/>
      <c r="AL172" s="290" t="s">
        <v>140</v>
      </c>
      <c r="AM172" s="293"/>
      <c r="AN172" s="289"/>
      <c r="AO172" s="301" t="s">
        <v>140</v>
      </c>
      <c r="AP172" s="291"/>
      <c r="AQ172" s="292"/>
      <c r="AR172" s="290" t="s">
        <v>140</v>
      </c>
      <c r="AS172" s="293"/>
      <c r="AT172" s="303"/>
      <c r="AU172" s="301" t="s">
        <v>140</v>
      </c>
      <c r="AV172" s="304"/>
      <c r="AW172" s="292"/>
      <c r="AX172" s="290" t="s">
        <v>140</v>
      </c>
      <c r="AY172" s="293"/>
      <c r="AZ172" s="287" t="str">
        <f t="shared" si="95"/>
        <v/>
      </c>
      <c r="BA172" s="288" t="str">
        <f t="shared" si="96"/>
        <v/>
      </c>
      <c r="BB172" s="265">
        <f t="shared" si="97"/>
        <v>0</v>
      </c>
      <c r="BC172" s="266">
        <f t="shared" si="98"/>
        <v>0</v>
      </c>
    </row>
    <row r="173" spans="1:55" ht="18" customHeight="1" x14ac:dyDescent="0.25">
      <c r="A173" s="781" t="s">
        <v>567</v>
      </c>
      <c r="B173" s="281" t="str">
        <f t="shared" si="94"/>
        <v>-</v>
      </c>
      <c r="C173" s="876" t="s">
        <v>455</v>
      </c>
      <c r="D173" s="289"/>
      <c r="E173" s="301" t="s">
        <v>140</v>
      </c>
      <c r="F173" s="291"/>
      <c r="G173" s="292"/>
      <c r="H173" s="290" t="s">
        <v>140</v>
      </c>
      <c r="I173" s="293"/>
      <c r="J173" s="289"/>
      <c r="K173" s="301" t="s">
        <v>140</v>
      </c>
      <c r="L173" s="291"/>
      <c r="M173" s="292"/>
      <c r="N173" s="290" t="s">
        <v>140</v>
      </c>
      <c r="O173" s="293"/>
      <c r="P173" s="303"/>
      <c r="Q173" s="301" t="s">
        <v>140</v>
      </c>
      <c r="R173" s="304"/>
      <c r="S173" s="300"/>
      <c r="T173" s="301" t="s">
        <v>140</v>
      </c>
      <c r="U173" s="302"/>
      <c r="V173" s="289"/>
      <c r="W173" s="301" t="s">
        <v>140</v>
      </c>
      <c r="X173" s="291"/>
      <c r="Y173" s="292"/>
      <c r="Z173" s="290" t="s">
        <v>140</v>
      </c>
      <c r="AA173" s="293"/>
      <c r="AB173" s="289"/>
      <c r="AC173" s="301" t="s">
        <v>140</v>
      </c>
      <c r="AD173" s="291"/>
      <c r="AE173" s="292"/>
      <c r="AF173" s="290" t="s">
        <v>140</v>
      </c>
      <c r="AG173" s="293"/>
      <c r="AH173" s="289"/>
      <c r="AI173" s="301" t="s">
        <v>140</v>
      </c>
      <c r="AJ173" s="291"/>
      <c r="AK173" s="292"/>
      <c r="AL173" s="290" t="s">
        <v>140</v>
      </c>
      <c r="AM173" s="293"/>
      <c r="AN173" s="289"/>
      <c r="AO173" s="301" t="s">
        <v>140</v>
      </c>
      <c r="AP173" s="291"/>
      <c r="AQ173" s="292"/>
      <c r="AR173" s="290" t="s">
        <v>140</v>
      </c>
      <c r="AS173" s="293"/>
      <c r="AT173" s="303"/>
      <c r="AU173" s="301" t="s">
        <v>140</v>
      </c>
      <c r="AV173" s="304"/>
      <c r="AW173" s="292"/>
      <c r="AX173" s="290" t="s">
        <v>140</v>
      </c>
      <c r="AY173" s="293"/>
      <c r="AZ173" s="287" t="str">
        <f t="shared" si="95"/>
        <v/>
      </c>
      <c r="BA173" s="288" t="str">
        <f t="shared" si="96"/>
        <v/>
      </c>
      <c r="BB173" s="265">
        <f t="shared" si="97"/>
        <v>0</v>
      </c>
      <c r="BC173" s="266">
        <f t="shared" si="98"/>
        <v>0</v>
      </c>
    </row>
    <row r="174" spans="1:55" ht="18" customHeight="1" x14ac:dyDescent="0.25">
      <c r="A174" s="805" t="s">
        <v>568</v>
      </c>
      <c r="B174" s="281" t="str">
        <f t="shared" si="94"/>
        <v>-</v>
      </c>
      <c r="C174" s="876" t="s">
        <v>373</v>
      </c>
      <c r="D174" s="289"/>
      <c r="E174" s="301" t="s">
        <v>140</v>
      </c>
      <c r="F174" s="291"/>
      <c r="G174" s="292"/>
      <c r="H174" s="290" t="s">
        <v>140</v>
      </c>
      <c r="I174" s="293"/>
      <c r="J174" s="352"/>
      <c r="K174" s="348" t="s">
        <v>140</v>
      </c>
      <c r="L174" s="353"/>
      <c r="M174" s="292"/>
      <c r="N174" s="290" t="s">
        <v>140</v>
      </c>
      <c r="O174" s="293"/>
      <c r="P174" s="347"/>
      <c r="Q174" s="348" t="s">
        <v>140</v>
      </c>
      <c r="R174" s="349"/>
      <c r="S174" s="350"/>
      <c r="T174" s="348" t="s">
        <v>140</v>
      </c>
      <c r="U174" s="351"/>
      <c r="V174" s="352"/>
      <c r="W174" s="348" t="s">
        <v>140</v>
      </c>
      <c r="X174" s="353"/>
      <c r="Y174" s="354"/>
      <c r="Z174" s="355" t="s">
        <v>140</v>
      </c>
      <c r="AA174" s="356"/>
      <c r="AB174" s="352"/>
      <c r="AC174" s="348" t="s">
        <v>140</v>
      </c>
      <c r="AD174" s="353"/>
      <c r="AE174" s="292"/>
      <c r="AF174" s="290" t="s">
        <v>140</v>
      </c>
      <c r="AG174" s="293"/>
      <c r="AH174" s="289"/>
      <c r="AI174" s="301" t="s">
        <v>140</v>
      </c>
      <c r="AJ174" s="291"/>
      <c r="AK174" s="292"/>
      <c r="AL174" s="290" t="s">
        <v>140</v>
      </c>
      <c r="AM174" s="293"/>
      <c r="AN174" s="289"/>
      <c r="AO174" s="301" t="s">
        <v>140</v>
      </c>
      <c r="AP174" s="291"/>
      <c r="AQ174" s="292"/>
      <c r="AR174" s="290" t="s">
        <v>140</v>
      </c>
      <c r="AS174" s="293"/>
      <c r="AT174" s="347"/>
      <c r="AU174" s="348" t="s">
        <v>140</v>
      </c>
      <c r="AV174" s="349"/>
      <c r="AW174" s="292"/>
      <c r="AX174" s="290" t="s">
        <v>140</v>
      </c>
      <c r="AY174" s="293"/>
      <c r="AZ174" s="287" t="str">
        <f t="shared" si="95"/>
        <v/>
      </c>
      <c r="BA174" s="288" t="str">
        <f t="shared" si="96"/>
        <v/>
      </c>
      <c r="BB174" s="265">
        <f t="shared" si="97"/>
        <v>0</v>
      </c>
      <c r="BC174" s="266">
        <f t="shared" si="98"/>
        <v>0</v>
      </c>
    </row>
    <row r="175" spans="1:55" ht="18" customHeight="1" x14ac:dyDescent="0.25">
      <c r="A175" s="781" t="s">
        <v>567</v>
      </c>
      <c r="B175" s="281" t="str">
        <f t="shared" si="94"/>
        <v>-</v>
      </c>
      <c r="C175" s="876" t="s">
        <v>373</v>
      </c>
      <c r="D175" s="289"/>
      <c r="E175" s="301" t="s">
        <v>140</v>
      </c>
      <c r="F175" s="291"/>
      <c r="G175" s="292"/>
      <c r="H175" s="290" t="s">
        <v>140</v>
      </c>
      <c r="I175" s="293"/>
      <c r="J175" s="410"/>
      <c r="K175" s="411" t="s">
        <v>140</v>
      </c>
      <c r="L175" s="412"/>
      <c r="M175" s="413"/>
      <c r="N175" s="411" t="s">
        <v>140</v>
      </c>
      <c r="O175" s="414"/>
      <c r="P175" s="410"/>
      <c r="Q175" s="411" t="s">
        <v>140</v>
      </c>
      <c r="R175" s="412"/>
      <c r="S175" s="413"/>
      <c r="T175" s="411" t="s">
        <v>140</v>
      </c>
      <c r="U175" s="414"/>
      <c r="V175" s="410"/>
      <c r="W175" s="411" t="s">
        <v>140</v>
      </c>
      <c r="X175" s="412"/>
      <c r="Y175" s="413"/>
      <c r="Z175" s="411" t="s">
        <v>140</v>
      </c>
      <c r="AA175" s="414"/>
      <c r="AB175" s="410"/>
      <c r="AC175" s="411" t="s">
        <v>140</v>
      </c>
      <c r="AD175" s="412"/>
      <c r="AE175" s="354"/>
      <c r="AF175" s="355" t="s">
        <v>140</v>
      </c>
      <c r="AG175" s="356"/>
      <c r="AH175" s="352"/>
      <c r="AI175" s="348" t="s">
        <v>140</v>
      </c>
      <c r="AJ175" s="353"/>
      <c r="AK175" s="354"/>
      <c r="AL175" s="355" t="s">
        <v>140</v>
      </c>
      <c r="AM175" s="356"/>
      <c r="AN175" s="289"/>
      <c r="AO175" s="301" t="s">
        <v>140</v>
      </c>
      <c r="AP175" s="291"/>
      <c r="AQ175" s="292"/>
      <c r="AR175" s="290" t="s">
        <v>140</v>
      </c>
      <c r="AS175" s="293"/>
      <c r="AT175" s="352"/>
      <c r="AU175" s="348" t="s">
        <v>140</v>
      </c>
      <c r="AV175" s="353"/>
      <c r="AW175" s="354"/>
      <c r="AX175" s="348" t="s">
        <v>140</v>
      </c>
      <c r="AY175" s="353"/>
      <c r="AZ175" s="287" t="str">
        <f t="shared" si="95"/>
        <v/>
      </c>
      <c r="BA175" s="288" t="str">
        <f t="shared" si="96"/>
        <v/>
      </c>
      <c r="BB175" s="265">
        <f t="shared" si="97"/>
        <v>0</v>
      </c>
      <c r="BC175" s="266">
        <f t="shared" si="98"/>
        <v>0</v>
      </c>
    </row>
    <row r="176" spans="1:55" ht="18" customHeight="1" x14ac:dyDescent="0.25">
      <c r="A176" s="805" t="s">
        <v>568</v>
      </c>
      <c r="B176" s="281" t="str">
        <f t="shared" si="94"/>
        <v>-</v>
      </c>
      <c r="C176" s="876" t="s">
        <v>419</v>
      </c>
      <c r="D176" s="289"/>
      <c r="E176" s="301" t="s">
        <v>140</v>
      </c>
      <c r="F176" s="291"/>
      <c r="G176" s="292"/>
      <c r="H176" s="290" t="s">
        <v>140</v>
      </c>
      <c r="I176" s="293"/>
      <c r="J176" s="410"/>
      <c r="K176" s="411" t="s">
        <v>140</v>
      </c>
      <c r="L176" s="412"/>
      <c r="M176" s="413"/>
      <c r="N176" s="411" t="s">
        <v>140</v>
      </c>
      <c r="O176" s="414"/>
      <c r="P176" s="410"/>
      <c r="Q176" s="411" t="s">
        <v>140</v>
      </c>
      <c r="R176" s="412"/>
      <c r="S176" s="413"/>
      <c r="T176" s="411" t="s">
        <v>140</v>
      </c>
      <c r="U176" s="414"/>
      <c r="V176" s="410"/>
      <c r="W176" s="411" t="s">
        <v>140</v>
      </c>
      <c r="X176" s="412"/>
      <c r="Y176" s="413"/>
      <c r="Z176" s="411" t="s">
        <v>140</v>
      </c>
      <c r="AA176" s="414"/>
      <c r="AB176" s="410"/>
      <c r="AC176" s="411" t="s">
        <v>140</v>
      </c>
      <c r="AD176" s="412"/>
      <c r="AE176" s="413"/>
      <c r="AF176" s="411" t="s">
        <v>140</v>
      </c>
      <c r="AG176" s="414"/>
      <c r="AH176" s="410"/>
      <c r="AI176" s="411" t="s">
        <v>140</v>
      </c>
      <c r="AJ176" s="412"/>
      <c r="AK176" s="413"/>
      <c r="AL176" s="411" t="s">
        <v>140</v>
      </c>
      <c r="AM176" s="414"/>
      <c r="AN176" s="289"/>
      <c r="AO176" s="301" t="s">
        <v>140</v>
      </c>
      <c r="AP176" s="291"/>
      <c r="AQ176" s="292"/>
      <c r="AR176" s="290" t="s">
        <v>140</v>
      </c>
      <c r="AS176" s="293"/>
      <c r="AT176" s="410"/>
      <c r="AU176" s="411" t="s">
        <v>140</v>
      </c>
      <c r="AV176" s="412"/>
      <c r="AW176" s="413"/>
      <c r="AX176" s="411" t="s">
        <v>140</v>
      </c>
      <c r="AY176" s="414"/>
      <c r="AZ176" s="287" t="str">
        <f t="shared" si="95"/>
        <v/>
      </c>
      <c r="BA176" s="288" t="str">
        <f t="shared" si="96"/>
        <v/>
      </c>
      <c r="BB176" s="265">
        <f t="shared" si="97"/>
        <v>0</v>
      </c>
      <c r="BC176" s="266">
        <f t="shared" si="98"/>
        <v>0</v>
      </c>
    </row>
    <row r="177" spans="1:55" ht="18" customHeight="1" x14ac:dyDescent="0.25">
      <c r="A177" s="781" t="s">
        <v>567</v>
      </c>
      <c r="B177" s="281" t="str">
        <f t="shared" si="94"/>
        <v>-</v>
      </c>
      <c r="C177" s="876" t="s">
        <v>419</v>
      </c>
      <c r="D177" s="410"/>
      <c r="E177" s="411" t="s">
        <v>140</v>
      </c>
      <c r="F177" s="412"/>
      <c r="G177" s="413"/>
      <c r="H177" s="411" t="s">
        <v>140</v>
      </c>
      <c r="I177" s="414"/>
      <c r="J177" s="410"/>
      <c r="K177" s="411" t="s">
        <v>140</v>
      </c>
      <c r="L177" s="412"/>
      <c r="M177" s="413"/>
      <c r="N177" s="411" t="s">
        <v>140</v>
      </c>
      <c r="O177" s="414"/>
      <c r="P177" s="410"/>
      <c r="Q177" s="411" t="s">
        <v>140</v>
      </c>
      <c r="R177" s="412"/>
      <c r="S177" s="413"/>
      <c r="T177" s="411" t="s">
        <v>140</v>
      </c>
      <c r="U177" s="414"/>
      <c r="V177" s="410"/>
      <c r="W177" s="411" t="s">
        <v>140</v>
      </c>
      <c r="X177" s="412"/>
      <c r="Y177" s="413"/>
      <c r="Z177" s="411" t="s">
        <v>140</v>
      </c>
      <c r="AA177" s="414"/>
      <c r="AB177" s="410"/>
      <c r="AC177" s="411" t="s">
        <v>140</v>
      </c>
      <c r="AD177" s="412"/>
      <c r="AE177" s="413"/>
      <c r="AF177" s="411" t="s">
        <v>140</v>
      </c>
      <c r="AG177" s="414"/>
      <c r="AH177" s="410"/>
      <c r="AI177" s="411" t="s">
        <v>140</v>
      </c>
      <c r="AJ177" s="412"/>
      <c r="AK177" s="413"/>
      <c r="AL177" s="411" t="s">
        <v>140</v>
      </c>
      <c r="AM177" s="414"/>
      <c r="AN177" s="410"/>
      <c r="AO177" s="411" t="s">
        <v>140</v>
      </c>
      <c r="AP177" s="412"/>
      <c r="AQ177" s="413"/>
      <c r="AR177" s="411" t="s">
        <v>140</v>
      </c>
      <c r="AS177" s="414"/>
      <c r="AT177" s="410"/>
      <c r="AU177" s="411" t="s">
        <v>140</v>
      </c>
      <c r="AV177" s="412"/>
      <c r="AW177" s="413"/>
      <c r="AX177" s="411" t="s">
        <v>140</v>
      </c>
      <c r="AY177" s="414"/>
      <c r="AZ177" s="287" t="str">
        <f t="shared" si="95"/>
        <v/>
      </c>
      <c r="BA177" s="288" t="str">
        <f t="shared" si="96"/>
        <v/>
      </c>
      <c r="BB177" s="265">
        <f t="shared" si="97"/>
        <v>0</v>
      </c>
      <c r="BC177" s="266">
        <f t="shared" si="98"/>
        <v>0</v>
      </c>
    </row>
    <row r="178" spans="1:55" ht="18" customHeight="1" x14ac:dyDescent="0.25">
      <c r="A178" s="829"/>
      <c r="B178" s="281" t="str">
        <f t="shared" ref="B178:B183" si="99">IF(A178&lt;&gt;"","-","")</f>
        <v/>
      </c>
      <c r="C178" s="833"/>
      <c r="D178" s="410"/>
      <c r="E178" s="411" t="s">
        <v>140</v>
      </c>
      <c r="F178" s="412"/>
      <c r="G178" s="413"/>
      <c r="H178" s="411" t="s">
        <v>140</v>
      </c>
      <c r="I178" s="414"/>
      <c r="J178" s="410"/>
      <c r="K178" s="411" t="s">
        <v>140</v>
      </c>
      <c r="L178" s="412"/>
      <c r="M178" s="413"/>
      <c r="N178" s="411" t="s">
        <v>140</v>
      </c>
      <c r="O178" s="414"/>
      <c r="P178" s="410"/>
      <c r="Q178" s="411" t="s">
        <v>140</v>
      </c>
      <c r="R178" s="412"/>
      <c r="S178" s="413"/>
      <c r="T178" s="411" t="s">
        <v>140</v>
      </c>
      <c r="U178" s="414"/>
      <c r="V178" s="410"/>
      <c r="W178" s="411" t="s">
        <v>140</v>
      </c>
      <c r="X178" s="412"/>
      <c r="Y178" s="413"/>
      <c r="Z178" s="411" t="s">
        <v>140</v>
      </c>
      <c r="AA178" s="414"/>
      <c r="AB178" s="410"/>
      <c r="AC178" s="411" t="s">
        <v>140</v>
      </c>
      <c r="AD178" s="412"/>
      <c r="AE178" s="413"/>
      <c r="AF178" s="411" t="s">
        <v>140</v>
      </c>
      <c r="AG178" s="414"/>
      <c r="AH178" s="410"/>
      <c r="AI178" s="411" t="s">
        <v>140</v>
      </c>
      <c r="AJ178" s="412"/>
      <c r="AK178" s="413"/>
      <c r="AL178" s="411" t="s">
        <v>140</v>
      </c>
      <c r="AM178" s="414"/>
      <c r="AN178" s="410"/>
      <c r="AO178" s="411" t="s">
        <v>140</v>
      </c>
      <c r="AP178" s="412"/>
      <c r="AQ178" s="413"/>
      <c r="AR178" s="411" t="s">
        <v>140</v>
      </c>
      <c r="AS178" s="414"/>
      <c r="AT178" s="410"/>
      <c r="AU178" s="411" t="s">
        <v>140</v>
      </c>
      <c r="AV178" s="412"/>
      <c r="AW178" s="413"/>
      <c r="AX178" s="411" t="s">
        <v>140</v>
      </c>
      <c r="AY178" s="414"/>
      <c r="AZ178" s="287" t="str">
        <f t="shared" si="95"/>
        <v/>
      </c>
      <c r="BA178" s="288" t="str">
        <f t="shared" si="96"/>
        <v/>
      </c>
      <c r="BB178" s="265">
        <f t="shared" si="97"/>
        <v>0</v>
      </c>
      <c r="BC178" s="266">
        <f t="shared" si="98"/>
        <v>0</v>
      </c>
    </row>
    <row r="179" spans="1:55" ht="18" customHeight="1" x14ac:dyDescent="0.25">
      <c r="A179" s="416"/>
      <c r="B179" s="281" t="str">
        <f t="shared" si="99"/>
        <v/>
      </c>
      <c r="C179" s="834"/>
      <c r="D179" s="410"/>
      <c r="E179" s="411" t="s">
        <v>140</v>
      </c>
      <c r="F179" s="412"/>
      <c r="G179" s="413"/>
      <c r="H179" s="411" t="s">
        <v>140</v>
      </c>
      <c r="I179" s="414"/>
      <c r="J179" s="410"/>
      <c r="K179" s="411" t="s">
        <v>140</v>
      </c>
      <c r="L179" s="412"/>
      <c r="M179" s="413"/>
      <c r="N179" s="411" t="s">
        <v>140</v>
      </c>
      <c r="O179" s="414"/>
      <c r="P179" s="410"/>
      <c r="Q179" s="411" t="s">
        <v>140</v>
      </c>
      <c r="R179" s="412"/>
      <c r="S179" s="413"/>
      <c r="T179" s="411" t="s">
        <v>140</v>
      </c>
      <c r="U179" s="414"/>
      <c r="V179" s="410"/>
      <c r="W179" s="411" t="s">
        <v>140</v>
      </c>
      <c r="X179" s="412"/>
      <c r="Y179" s="413"/>
      <c r="Z179" s="411" t="s">
        <v>140</v>
      </c>
      <c r="AA179" s="414"/>
      <c r="AB179" s="410"/>
      <c r="AC179" s="411" t="s">
        <v>140</v>
      </c>
      <c r="AD179" s="412"/>
      <c r="AE179" s="413"/>
      <c r="AF179" s="411" t="s">
        <v>140</v>
      </c>
      <c r="AG179" s="414"/>
      <c r="AH179" s="410"/>
      <c r="AI179" s="411" t="s">
        <v>140</v>
      </c>
      <c r="AJ179" s="412"/>
      <c r="AK179" s="413"/>
      <c r="AL179" s="411" t="s">
        <v>140</v>
      </c>
      <c r="AM179" s="414"/>
      <c r="AN179" s="410"/>
      <c r="AO179" s="411" t="s">
        <v>140</v>
      </c>
      <c r="AP179" s="412"/>
      <c r="AQ179" s="413"/>
      <c r="AR179" s="411" t="s">
        <v>140</v>
      </c>
      <c r="AS179" s="414"/>
      <c r="AT179" s="410"/>
      <c r="AU179" s="411" t="s">
        <v>140</v>
      </c>
      <c r="AV179" s="412"/>
      <c r="AW179" s="413"/>
      <c r="AX179" s="411" t="s">
        <v>140</v>
      </c>
      <c r="AY179" s="414"/>
      <c r="AZ179" s="287" t="str">
        <f t="shared" si="95"/>
        <v/>
      </c>
      <c r="BA179" s="288" t="str">
        <f t="shared" si="96"/>
        <v/>
      </c>
      <c r="BB179" s="265">
        <f t="shared" si="97"/>
        <v>0</v>
      </c>
      <c r="BC179" s="266">
        <f t="shared" si="98"/>
        <v>0</v>
      </c>
    </row>
    <row r="180" spans="1:55" ht="18" customHeight="1" x14ac:dyDescent="0.25">
      <c r="A180" s="818"/>
      <c r="B180" s="281" t="str">
        <f t="shared" si="99"/>
        <v/>
      </c>
      <c r="C180" s="819"/>
      <c r="D180" s="410"/>
      <c r="E180" s="411" t="s">
        <v>140</v>
      </c>
      <c r="F180" s="412"/>
      <c r="G180" s="413"/>
      <c r="H180" s="411" t="s">
        <v>140</v>
      </c>
      <c r="I180" s="414"/>
      <c r="J180" s="410"/>
      <c r="K180" s="411" t="s">
        <v>140</v>
      </c>
      <c r="L180" s="412"/>
      <c r="M180" s="413"/>
      <c r="N180" s="411" t="s">
        <v>140</v>
      </c>
      <c r="O180" s="414"/>
      <c r="P180" s="410"/>
      <c r="Q180" s="411" t="s">
        <v>140</v>
      </c>
      <c r="R180" s="412"/>
      <c r="S180" s="413"/>
      <c r="T180" s="411" t="s">
        <v>140</v>
      </c>
      <c r="U180" s="414"/>
      <c r="V180" s="410"/>
      <c r="W180" s="411" t="s">
        <v>140</v>
      </c>
      <c r="X180" s="412"/>
      <c r="Y180" s="413"/>
      <c r="Z180" s="411" t="s">
        <v>140</v>
      </c>
      <c r="AA180" s="414"/>
      <c r="AB180" s="410"/>
      <c r="AC180" s="411" t="s">
        <v>140</v>
      </c>
      <c r="AD180" s="412"/>
      <c r="AE180" s="413"/>
      <c r="AF180" s="411" t="s">
        <v>140</v>
      </c>
      <c r="AG180" s="414"/>
      <c r="AH180" s="410"/>
      <c r="AI180" s="411" t="s">
        <v>140</v>
      </c>
      <c r="AJ180" s="412"/>
      <c r="AK180" s="413"/>
      <c r="AL180" s="411" t="s">
        <v>140</v>
      </c>
      <c r="AM180" s="414"/>
      <c r="AN180" s="410"/>
      <c r="AO180" s="411" t="s">
        <v>140</v>
      </c>
      <c r="AP180" s="412"/>
      <c r="AQ180" s="413"/>
      <c r="AR180" s="411" t="s">
        <v>140</v>
      </c>
      <c r="AS180" s="414"/>
      <c r="AT180" s="410"/>
      <c r="AU180" s="411" t="s">
        <v>140</v>
      </c>
      <c r="AV180" s="412"/>
      <c r="AW180" s="413"/>
      <c r="AX180" s="411" t="s">
        <v>140</v>
      </c>
      <c r="AY180" s="414"/>
      <c r="AZ180" s="287" t="str">
        <f t="shared" si="95"/>
        <v/>
      </c>
      <c r="BA180" s="288" t="str">
        <f t="shared" si="96"/>
        <v/>
      </c>
      <c r="BB180" s="265">
        <f t="shared" si="97"/>
        <v>0</v>
      </c>
      <c r="BC180" s="266">
        <f t="shared" si="98"/>
        <v>0</v>
      </c>
    </row>
    <row r="181" spans="1:55" ht="18" customHeight="1" x14ac:dyDescent="0.25">
      <c r="A181" s="829"/>
      <c r="B181" s="281" t="str">
        <f t="shared" si="99"/>
        <v/>
      </c>
      <c r="C181" s="833"/>
      <c r="D181" s="410"/>
      <c r="E181" s="411" t="s">
        <v>140</v>
      </c>
      <c r="F181" s="412"/>
      <c r="G181" s="413"/>
      <c r="H181" s="411" t="s">
        <v>140</v>
      </c>
      <c r="I181" s="414"/>
      <c r="J181" s="410"/>
      <c r="K181" s="411" t="s">
        <v>140</v>
      </c>
      <c r="L181" s="412"/>
      <c r="M181" s="413"/>
      <c r="N181" s="411" t="s">
        <v>140</v>
      </c>
      <c r="O181" s="414"/>
      <c r="P181" s="410"/>
      <c r="Q181" s="411" t="s">
        <v>140</v>
      </c>
      <c r="R181" s="412"/>
      <c r="S181" s="413"/>
      <c r="T181" s="411" t="s">
        <v>140</v>
      </c>
      <c r="U181" s="414"/>
      <c r="V181" s="410"/>
      <c r="W181" s="411" t="s">
        <v>140</v>
      </c>
      <c r="X181" s="412"/>
      <c r="Y181" s="413"/>
      <c r="Z181" s="411" t="s">
        <v>140</v>
      </c>
      <c r="AA181" s="414"/>
      <c r="AB181" s="410"/>
      <c r="AC181" s="411" t="s">
        <v>140</v>
      </c>
      <c r="AD181" s="412"/>
      <c r="AE181" s="413"/>
      <c r="AF181" s="411" t="s">
        <v>140</v>
      </c>
      <c r="AG181" s="414"/>
      <c r="AH181" s="410"/>
      <c r="AI181" s="411" t="s">
        <v>140</v>
      </c>
      <c r="AJ181" s="412"/>
      <c r="AK181" s="413"/>
      <c r="AL181" s="411" t="s">
        <v>140</v>
      </c>
      <c r="AM181" s="414"/>
      <c r="AN181" s="410"/>
      <c r="AO181" s="411" t="s">
        <v>140</v>
      </c>
      <c r="AP181" s="412"/>
      <c r="AQ181" s="413"/>
      <c r="AR181" s="411" t="s">
        <v>140</v>
      </c>
      <c r="AS181" s="414"/>
      <c r="AT181" s="410"/>
      <c r="AU181" s="411" t="s">
        <v>140</v>
      </c>
      <c r="AV181" s="412"/>
      <c r="AW181" s="413"/>
      <c r="AX181" s="411" t="s">
        <v>140</v>
      </c>
      <c r="AY181" s="414"/>
      <c r="AZ181" s="287" t="str">
        <f t="shared" si="95"/>
        <v/>
      </c>
      <c r="BA181" s="288" t="str">
        <f t="shared" si="96"/>
        <v/>
      </c>
      <c r="BB181" s="265">
        <f t="shared" si="97"/>
        <v>0</v>
      </c>
      <c r="BC181" s="266">
        <f t="shared" si="98"/>
        <v>0</v>
      </c>
    </row>
    <row r="182" spans="1:55" ht="18" customHeight="1" x14ac:dyDescent="0.25">
      <c r="A182" s="416"/>
      <c r="B182" s="281" t="str">
        <f t="shared" si="99"/>
        <v/>
      </c>
      <c r="C182" s="811"/>
      <c r="D182" s="410"/>
      <c r="E182" s="411" t="s">
        <v>140</v>
      </c>
      <c r="F182" s="412"/>
      <c r="G182" s="413"/>
      <c r="H182" s="411" t="s">
        <v>140</v>
      </c>
      <c r="I182" s="414"/>
      <c r="J182" s="410"/>
      <c r="K182" s="411" t="s">
        <v>140</v>
      </c>
      <c r="L182" s="412"/>
      <c r="M182" s="413"/>
      <c r="N182" s="411" t="s">
        <v>140</v>
      </c>
      <c r="O182" s="414"/>
      <c r="P182" s="410"/>
      <c r="Q182" s="411" t="s">
        <v>140</v>
      </c>
      <c r="R182" s="412"/>
      <c r="S182" s="413"/>
      <c r="T182" s="411" t="s">
        <v>140</v>
      </c>
      <c r="U182" s="414"/>
      <c r="V182" s="410"/>
      <c r="W182" s="411" t="s">
        <v>140</v>
      </c>
      <c r="X182" s="412"/>
      <c r="Y182" s="413"/>
      <c r="Z182" s="411" t="s">
        <v>140</v>
      </c>
      <c r="AA182" s="414"/>
      <c r="AB182" s="410"/>
      <c r="AC182" s="411" t="s">
        <v>140</v>
      </c>
      <c r="AD182" s="412"/>
      <c r="AE182" s="413"/>
      <c r="AF182" s="411" t="s">
        <v>140</v>
      </c>
      <c r="AG182" s="414"/>
      <c r="AH182" s="410"/>
      <c r="AI182" s="411" t="s">
        <v>140</v>
      </c>
      <c r="AJ182" s="412"/>
      <c r="AK182" s="413"/>
      <c r="AL182" s="411" t="s">
        <v>140</v>
      </c>
      <c r="AM182" s="414"/>
      <c r="AN182" s="410"/>
      <c r="AO182" s="411" t="s">
        <v>140</v>
      </c>
      <c r="AP182" s="412"/>
      <c r="AQ182" s="413"/>
      <c r="AR182" s="411" t="s">
        <v>140</v>
      </c>
      <c r="AS182" s="414"/>
      <c r="AT182" s="410"/>
      <c r="AU182" s="411" t="s">
        <v>140</v>
      </c>
      <c r="AV182" s="412"/>
      <c r="AW182" s="413"/>
      <c r="AX182" s="411" t="s">
        <v>140</v>
      </c>
      <c r="AY182" s="414"/>
      <c r="AZ182" s="287" t="str">
        <f t="shared" si="95"/>
        <v/>
      </c>
      <c r="BA182" s="288" t="str">
        <f t="shared" si="96"/>
        <v/>
      </c>
      <c r="BB182" s="265">
        <f t="shared" si="97"/>
        <v>0</v>
      </c>
      <c r="BC182" s="266">
        <f t="shared" si="98"/>
        <v>0</v>
      </c>
    </row>
    <row r="183" spans="1:55" ht="18" customHeight="1" x14ac:dyDescent="0.25">
      <c r="A183" s="416"/>
      <c r="B183" s="281" t="str">
        <f t="shared" si="99"/>
        <v/>
      </c>
      <c r="C183" s="834"/>
      <c r="D183" s="410"/>
      <c r="E183" s="411" t="s">
        <v>140</v>
      </c>
      <c r="F183" s="412"/>
      <c r="G183" s="413"/>
      <c r="H183" s="411" t="s">
        <v>140</v>
      </c>
      <c r="I183" s="414"/>
      <c r="J183" s="410"/>
      <c r="K183" s="411" t="s">
        <v>140</v>
      </c>
      <c r="L183" s="412"/>
      <c r="M183" s="413"/>
      <c r="N183" s="411" t="s">
        <v>140</v>
      </c>
      <c r="O183" s="414"/>
      <c r="P183" s="410"/>
      <c r="Q183" s="411" t="s">
        <v>140</v>
      </c>
      <c r="R183" s="412"/>
      <c r="S183" s="413"/>
      <c r="T183" s="411" t="s">
        <v>140</v>
      </c>
      <c r="U183" s="414"/>
      <c r="V183" s="410"/>
      <c r="W183" s="411" t="s">
        <v>140</v>
      </c>
      <c r="X183" s="412"/>
      <c r="Y183" s="413"/>
      <c r="Z183" s="411" t="s">
        <v>140</v>
      </c>
      <c r="AA183" s="414"/>
      <c r="AB183" s="410"/>
      <c r="AC183" s="411" t="s">
        <v>140</v>
      </c>
      <c r="AD183" s="412"/>
      <c r="AE183" s="413"/>
      <c r="AF183" s="411" t="s">
        <v>140</v>
      </c>
      <c r="AG183" s="414"/>
      <c r="AH183" s="410"/>
      <c r="AI183" s="411" t="s">
        <v>140</v>
      </c>
      <c r="AJ183" s="412"/>
      <c r="AK183" s="413"/>
      <c r="AL183" s="411" t="s">
        <v>140</v>
      </c>
      <c r="AM183" s="412"/>
      <c r="AN183" s="410"/>
      <c r="AO183" s="411" t="s">
        <v>140</v>
      </c>
      <c r="AP183" s="412"/>
      <c r="AQ183" s="413"/>
      <c r="AR183" s="411" t="s">
        <v>140</v>
      </c>
      <c r="AS183" s="414"/>
      <c r="AT183" s="410"/>
      <c r="AU183" s="411" t="s">
        <v>140</v>
      </c>
      <c r="AV183" s="412"/>
      <c r="AW183" s="413"/>
      <c r="AX183" s="411" t="s">
        <v>140</v>
      </c>
      <c r="AY183" s="414"/>
      <c r="AZ183" s="287" t="str">
        <f t="shared" si="95"/>
        <v/>
      </c>
      <c r="BA183" s="288" t="str">
        <f t="shared" si="96"/>
        <v/>
      </c>
      <c r="BB183" s="265">
        <f t="shared" si="97"/>
        <v>0</v>
      </c>
      <c r="BC183" s="266">
        <f t="shared" si="98"/>
        <v>0</v>
      </c>
    </row>
    <row r="184" spans="1:55" s="460" customFormat="1" ht="18" customHeight="1" x14ac:dyDescent="0.25">
      <c r="A184" s="461"/>
      <c r="B184" s="281" t="str">
        <f t="shared" ref="B184:B200" si="100">IF(A184&lt;&gt;"","-","")</f>
        <v/>
      </c>
      <c r="C184" s="498"/>
      <c r="D184" s="410"/>
      <c r="E184" s="411" t="s">
        <v>140</v>
      </c>
      <c r="F184" s="412"/>
      <c r="G184" s="413"/>
      <c r="H184" s="411" t="s">
        <v>140</v>
      </c>
      <c r="I184" s="414"/>
      <c r="J184" s="410"/>
      <c r="K184" s="411" t="s">
        <v>140</v>
      </c>
      <c r="L184" s="412"/>
      <c r="M184" s="413"/>
      <c r="N184" s="411" t="s">
        <v>140</v>
      </c>
      <c r="O184" s="414"/>
      <c r="P184" s="410"/>
      <c r="Q184" s="411" t="s">
        <v>140</v>
      </c>
      <c r="R184" s="412"/>
      <c r="S184" s="413"/>
      <c r="T184" s="411" t="s">
        <v>140</v>
      </c>
      <c r="U184" s="414"/>
      <c r="V184" s="410"/>
      <c r="W184" s="411" t="s">
        <v>140</v>
      </c>
      <c r="X184" s="412"/>
      <c r="Y184" s="413"/>
      <c r="Z184" s="411" t="s">
        <v>140</v>
      </c>
      <c r="AA184" s="414"/>
      <c r="AB184" s="410"/>
      <c r="AC184" s="411" t="s">
        <v>140</v>
      </c>
      <c r="AD184" s="412"/>
      <c r="AE184" s="413"/>
      <c r="AF184" s="411" t="s">
        <v>140</v>
      </c>
      <c r="AG184" s="414"/>
      <c r="AH184" s="410"/>
      <c r="AI184" s="411" t="s">
        <v>140</v>
      </c>
      <c r="AJ184" s="412"/>
      <c r="AK184" s="413"/>
      <c r="AL184" s="411" t="s">
        <v>140</v>
      </c>
      <c r="AM184" s="412"/>
      <c r="AN184" s="410"/>
      <c r="AO184" s="411" t="s">
        <v>140</v>
      </c>
      <c r="AP184" s="412"/>
      <c r="AQ184" s="413"/>
      <c r="AR184" s="411" t="s">
        <v>140</v>
      </c>
      <c r="AS184" s="414"/>
      <c r="AT184" s="410"/>
      <c r="AU184" s="411" t="s">
        <v>140</v>
      </c>
      <c r="AV184" s="412"/>
      <c r="AW184" s="413"/>
      <c r="AX184" s="411" t="s">
        <v>140</v>
      </c>
      <c r="AY184" s="414"/>
      <c r="AZ184" s="287" t="str">
        <f t="shared" ref="AZ184" si="101">IF(BB184&gt;0,BB184,IF(BC184&gt;0,BB184,""))</f>
        <v/>
      </c>
      <c r="BA184" s="288" t="str">
        <f t="shared" ref="BA184" si="102">IF(BB184&gt;0,BC184,IF(BC184&gt;0,BC184,""))</f>
        <v/>
      </c>
      <c r="BB184" s="460">
        <f t="shared" ref="BB184:BB200" si="103">SUM(D184,G184,J184,M184,P184,S184,V184,Y184,AB184,AE184,AH184,AK184,AN184,AQ184,AT184,AW184)</f>
        <v>0</v>
      </c>
      <c r="BC184" s="463">
        <f t="shared" si="93"/>
        <v>0</v>
      </c>
    </row>
    <row r="185" spans="1:55" s="460" customFormat="1" ht="18" customHeight="1" x14ac:dyDescent="0.25">
      <c r="A185" s="695"/>
      <c r="B185" s="281" t="str">
        <f t="shared" si="100"/>
        <v/>
      </c>
      <c r="C185" s="696"/>
      <c r="D185" s="410"/>
      <c r="E185" s="411" t="s">
        <v>140</v>
      </c>
      <c r="F185" s="412"/>
      <c r="G185" s="413"/>
      <c r="H185" s="411" t="s">
        <v>140</v>
      </c>
      <c r="I185" s="414"/>
      <c r="J185" s="410"/>
      <c r="K185" s="411" t="s">
        <v>140</v>
      </c>
      <c r="L185" s="412"/>
      <c r="M185" s="413"/>
      <c r="N185" s="411" t="s">
        <v>140</v>
      </c>
      <c r="O185" s="414"/>
      <c r="P185" s="410"/>
      <c r="Q185" s="411" t="s">
        <v>140</v>
      </c>
      <c r="R185" s="412"/>
      <c r="S185" s="413"/>
      <c r="T185" s="411" t="s">
        <v>140</v>
      </c>
      <c r="U185" s="414"/>
      <c r="V185" s="410"/>
      <c r="W185" s="411" t="s">
        <v>140</v>
      </c>
      <c r="X185" s="412"/>
      <c r="Y185" s="413"/>
      <c r="Z185" s="411" t="s">
        <v>140</v>
      </c>
      <c r="AA185" s="414"/>
      <c r="AB185" s="410"/>
      <c r="AC185" s="411" t="s">
        <v>140</v>
      </c>
      <c r="AD185" s="412"/>
      <c r="AE185" s="413"/>
      <c r="AF185" s="411" t="s">
        <v>140</v>
      </c>
      <c r="AG185" s="414"/>
      <c r="AH185" s="410"/>
      <c r="AI185" s="411" t="s">
        <v>140</v>
      </c>
      <c r="AJ185" s="412"/>
      <c r="AK185" s="413"/>
      <c r="AL185" s="411" t="s">
        <v>140</v>
      </c>
      <c r="AM185" s="414"/>
      <c r="AN185" s="410"/>
      <c r="AO185" s="411" t="s">
        <v>140</v>
      </c>
      <c r="AP185" s="412"/>
      <c r="AQ185" s="413"/>
      <c r="AR185" s="411" t="s">
        <v>140</v>
      </c>
      <c r="AS185" s="414"/>
      <c r="AT185" s="410"/>
      <c r="AU185" s="411" t="s">
        <v>140</v>
      </c>
      <c r="AV185" s="412"/>
      <c r="AW185" s="413"/>
      <c r="AX185" s="411" t="s">
        <v>140</v>
      </c>
      <c r="AY185" s="414"/>
      <c r="AZ185" s="287" t="str">
        <f t="shared" ref="AZ185:AZ200" si="104">IF(BB185&gt;0,BB185,IF(BC185&gt;0,BB185,""))</f>
        <v/>
      </c>
      <c r="BA185" s="288" t="str">
        <f t="shared" ref="BA185:BA200" si="105">IF(BB185&gt;0,BC185,IF(BC185&gt;0,BC185,""))</f>
        <v/>
      </c>
      <c r="BB185" s="460">
        <f t="shared" si="103"/>
        <v>0</v>
      </c>
      <c r="BC185" s="463">
        <f t="shared" si="93"/>
        <v>0</v>
      </c>
    </row>
    <row r="186" spans="1:55" s="460" customFormat="1" ht="18" customHeight="1" x14ac:dyDescent="0.25">
      <c r="A186" s="695"/>
      <c r="B186" s="281" t="str">
        <f t="shared" si="100"/>
        <v/>
      </c>
      <c r="C186" s="696"/>
      <c r="D186" s="410"/>
      <c r="E186" s="411" t="s">
        <v>140</v>
      </c>
      <c r="F186" s="412"/>
      <c r="G186" s="413"/>
      <c r="H186" s="411" t="s">
        <v>140</v>
      </c>
      <c r="I186" s="414"/>
      <c r="J186" s="410"/>
      <c r="K186" s="411" t="s">
        <v>140</v>
      </c>
      <c r="L186" s="412"/>
      <c r="M186" s="413"/>
      <c r="N186" s="411" t="s">
        <v>140</v>
      </c>
      <c r="O186" s="414"/>
      <c r="P186" s="410"/>
      <c r="Q186" s="411" t="s">
        <v>140</v>
      </c>
      <c r="R186" s="412"/>
      <c r="S186" s="413"/>
      <c r="T186" s="411" t="s">
        <v>140</v>
      </c>
      <c r="U186" s="414"/>
      <c r="V186" s="410"/>
      <c r="W186" s="411" t="s">
        <v>140</v>
      </c>
      <c r="X186" s="412"/>
      <c r="Y186" s="413"/>
      <c r="Z186" s="411" t="s">
        <v>140</v>
      </c>
      <c r="AA186" s="414"/>
      <c r="AB186" s="410"/>
      <c r="AC186" s="411" t="s">
        <v>140</v>
      </c>
      <c r="AD186" s="412"/>
      <c r="AE186" s="413"/>
      <c r="AF186" s="411" t="s">
        <v>140</v>
      </c>
      <c r="AG186" s="414"/>
      <c r="AH186" s="410"/>
      <c r="AI186" s="411" t="s">
        <v>140</v>
      </c>
      <c r="AJ186" s="412"/>
      <c r="AK186" s="413"/>
      <c r="AL186" s="411" t="s">
        <v>140</v>
      </c>
      <c r="AM186" s="414"/>
      <c r="AN186" s="410"/>
      <c r="AO186" s="411" t="s">
        <v>140</v>
      </c>
      <c r="AP186" s="412"/>
      <c r="AQ186" s="413"/>
      <c r="AR186" s="411" t="s">
        <v>140</v>
      </c>
      <c r="AS186" s="414"/>
      <c r="AT186" s="410"/>
      <c r="AU186" s="411" t="s">
        <v>140</v>
      </c>
      <c r="AV186" s="412"/>
      <c r="AW186" s="413"/>
      <c r="AX186" s="411" t="s">
        <v>140</v>
      </c>
      <c r="AY186" s="414"/>
      <c r="AZ186" s="287" t="str">
        <f t="shared" si="104"/>
        <v/>
      </c>
      <c r="BA186" s="288" t="str">
        <f t="shared" si="105"/>
        <v/>
      </c>
      <c r="BB186" s="460">
        <f t="shared" si="103"/>
        <v>0</v>
      </c>
      <c r="BC186" s="463">
        <f t="shared" si="93"/>
        <v>0</v>
      </c>
    </row>
    <row r="187" spans="1:55" s="460" customFormat="1" ht="18" customHeight="1" x14ac:dyDescent="0.25">
      <c r="A187" s="695"/>
      <c r="B187" s="281" t="str">
        <f t="shared" si="100"/>
        <v/>
      </c>
      <c r="C187" s="696"/>
      <c r="D187" s="410"/>
      <c r="E187" s="411" t="s">
        <v>140</v>
      </c>
      <c r="F187" s="412"/>
      <c r="G187" s="413"/>
      <c r="H187" s="411" t="s">
        <v>140</v>
      </c>
      <c r="I187" s="414"/>
      <c r="J187" s="410"/>
      <c r="K187" s="411" t="s">
        <v>140</v>
      </c>
      <c r="L187" s="412"/>
      <c r="M187" s="413"/>
      <c r="N187" s="411" t="s">
        <v>140</v>
      </c>
      <c r="O187" s="414"/>
      <c r="P187" s="410"/>
      <c r="Q187" s="411" t="s">
        <v>140</v>
      </c>
      <c r="R187" s="412"/>
      <c r="S187" s="413"/>
      <c r="T187" s="411" t="s">
        <v>140</v>
      </c>
      <c r="U187" s="414"/>
      <c r="V187" s="410"/>
      <c r="W187" s="411" t="s">
        <v>140</v>
      </c>
      <c r="X187" s="412"/>
      <c r="Y187" s="413"/>
      <c r="Z187" s="411" t="s">
        <v>140</v>
      </c>
      <c r="AA187" s="414"/>
      <c r="AB187" s="410"/>
      <c r="AC187" s="411" t="s">
        <v>140</v>
      </c>
      <c r="AD187" s="412"/>
      <c r="AE187" s="413"/>
      <c r="AF187" s="411" t="s">
        <v>140</v>
      </c>
      <c r="AG187" s="414"/>
      <c r="AH187" s="410"/>
      <c r="AI187" s="411" t="s">
        <v>140</v>
      </c>
      <c r="AJ187" s="412"/>
      <c r="AK187" s="413"/>
      <c r="AL187" s="411" t="s">
        <v>140</v>
      </c>
      <c r="AM187" s="414"/>
      <c r="AN187" s="410"/>
      <c r="AO187" s="411" t="s">
        <v>140</v>
      </c>
      <c r="AP187" s="412"/>
      <c r="AQ187" s="413"/>
      <c r="AR187" s="411" t="s">
        <v>140</v>
      </c>
      <c r="AS187" s="414"/>
      <c r="AT187" s="410"/>
      <c r="AU187" s="411" t="s">
        <v>140</v>
      </c>
      <c r="AV187" s="412"/>
      <c r="AW187" s="413"/>
      <c r="AX187" s="411" t="s">
        <v>140</v>
      </c>
      <c r="AY187" s="414"/>
      <c r="AZ187" s="287" t="str">
        <f t="shared" si="104"/>
        <v/>
      </c>
      <c r="BA187" s="288" t="str">
        <f t="shared" si="105"/>
        <v/>
      </c>
      <c r="BB187" s="460">
        <f t="shared" si="103"/>
        <v>0</v>
      </c>
      <c r="BC187" s="463">
        <f t="shared" si="93"/>
        <v>0</v>
      </c>
    </row>
    <row r="188" spans="1:55" s="460" customFormat="1" ht="18" customHeight="1" x14ac:dyDescent="0.25">
      <c r="A188" s="695"/>
      <c r="B188" s="281" t="str">
        <f t="shared" si="100"/>
        <v/>
      </c>
      <c r="C188" s="696"/>
      <c r="D188" s="410"/>
      <c r="E188" s="411" t="s">
        <v>140</v>
      </c>
      <c r="F188" s="412"/>
      <c r="G188" s="413"/>
      <c r="H188" s="411" t="s">
        <v>140</v>
      </c>
      <c r="I188" s="414"/>
      <c r="J188" s="410"/>
      <c r="K188" s="411" t="s">
        <v>140</v>
      </c>
      <c r="L188" s="412"/>
      <c r="M188" s="413"/>
      <c r="N188" s="411" t="s">
        <v>140</v>
      </c>
      <c r="O188" s="414"/>
      <c r="P188" s="410"/>
      <c r="Q188" s="411" t="s">
        <v>140</v>
      </c>
      <c r="R188" s="412"/>
      <c r="S188" s="413"/>
      <c r="T188" s="411" t="s">
        <v>140</v>
      </c>
      <c r="U188" s="414"/>
      <c r="V188" s="410"/>
      <c r="W188" s="411" t="s">
        <v>140</v>
      </c>
      <c r="X188" s="412"/>
      <c r="Y188" s="413"/>
      <c r="Z188" s="411" t="s">
        <v>140</v>
      </c>
      <c r="AA188" s="414"/>
      <c r="AB188" s="410"/>
      <c r="AC188" s="411" t="s">
        <v>140</v>
      </c>
      <c r="AD188" s="412"/>
      <c r="AE188" s="413"/>
      <c r="AF188" s="411" t="s">
        <v>140</v>
      </c>
      <c r="AG188" s="414"/>
      <c r="AH188" s="410"/>
      <c r="AI188" s="411" t="s">
        <v>140</v>
      </c>
      <c r="AJ188" s="412"/>
      <c r="AK188" s="413"/>
      <c r="AL188" s="411" t="s">
        <v>140</v>
      </c>
      <c r="AM188" s="414"/>
      <c r="AN188" s="410"/>
      <c r="AO188" s="411" t="s">
        <v>140</v>
      </c>
      <c r="AP188" s="412"/>
      <c r="AQ188" s="413"/>
      <c r="AR188" s="411" t="s">
        <v>140</v>
      </c>
      <c r="AS188" s="414"/>
      <c r="AT188" s="410"/>
      <c r="AU188" s="411" t="s">
        <v>140</v>
      </c>
      <c r="AV188" s="412"/>
      <c r="AW188" s="413"/>
      <c r="AX188" s="411" t="s">
        <v>140</v>
      </c>
      <c r="AY188" s="414"/>
      <c r="AZ188" s="287" t="str">
        <f t="shared" si="104"/>
        <v/>
      </c>
      <c r="BA188" s="288" t="str">
        <f t="shared" si="105"/>
        <v/>
      </c>
      <c r="BB188" s="460">
        <f t="shared" si="103"/>
        <v>0</v>
      </c>
      <c r="BC188" s="463">
        <f t="shared" si="93"/>
        <v>0</v>
      </c>
    </row>
    <row r="189" spans="1:55" s="460" customFormat="1" ht="18" customHeight="1" x14ac:dyDescent="0.25">
      <c r="A189" s="695"/>
      <c r="B189" s="281" t="str">
        <f t="shared" si="100"/>
        <v/>
      </c>
      <c r="C189" s="696"/>
      <c r="D189" s="410"/>
      <c r="E189" s="411" t="s">
        <v>140</v>
      </c>
      <c r="F189" s="412"/>
      <c r="G189" s="413"/>
      <c r="H189" s="411" t="s">
        <v>140</v>
      </c>
      <c r="I189" s="414"/>
      <c r="J189" s="410"/>
      <c r="K189" s="411" t="s">
        <v>140</v>
      </c>
      <c r="L189" s="412"/>
      <c r="M189" s="413"/>
      <c r="N189" s="411" t="s">
        <v>140</v>
      </c>
      <c r="O189" s="414"/>
      <c r="P189" s="410"/>
      <c r="Q189" s="411" t="s">
        <v>140</v>
      </c>
      <c r="R189" s="412"/>
      <c r="S189" s="413"/>
      <c r="T189" s="411" t="s">
        <v>140</v>
      </c>
      <c r="U189" s="414"/>
      <c r="V189" s="410"/>
      <c r="W189" s="411" t="s">
        <v>140</v>
      </c>
      <c r="X189" s="412"/>
      <c r="Y189" s="413"/>
      <c r="Z189" s="411" t="s">
        <v>140</v>
      </c>
      <c r="AA189" s="414"/>
      <c r="AB189" s="410"/>
      <c r="AC189" s="411" t="s">
        <v>140</v>
      </c>
      <c r="AD189" s="412"/>
      <c r="AE189" s="413"/>
      <c r="AF189" s="411" t="s">
        <v>140</v>
      </c>
      <c r="AG189" s="414"/>
      <c r="AH189" s="410"/>
      <c r="AI189" s="411" t="s">
        <v>140</v>
      </c>
      <c r="AJ189" s="412"/>
      <c r="AK189" s="413"/>
      <c r="AL189" s="411" t="s">
        <v>140</v>
      </c>
      <c r="AM189" s="412"/>
      <c r="AN189" s="410"/>
      <c r="AO189" s="411" t="s">
        <v>140</v>
      </c>
      <c r="AP189" s="412"/>
      <c r="AQ189" s="413"/>
      <c r="AR189" s="411" t="s">
        <v>140</v>
      </c>
      <c r="AS189" s="414"/>
      <c r="AT189" s="410"/>
      <c r="AU189" s="411" t="s">
        <v>140</v>
      </c>
      <c r="AV189" s="412"/>
      <c r="AW189" s="413"/>
      <c r="AX189" s="411" t="s">
        <v>140</v>
      </c>
      <c r="AY189" s="414"/>
      <c r="AZ189" s="287" t="str">
        <f t="shared" ref="AZ189:AZ193" si="106">IF(BB189&gt;0,BB189,IF(BC189&gt;0,BB189,""))</f>
        <v/>
      </c>
      <c r="BA189" s="288" t="str">
        <f t="shared" ref="BA189:BA193" si="107">IF(BB189&gt;0,BC189,IF(BC189&gt;0,BC189,""))</f>
        <v/>
      </c>
      <c r="BB189" s="460">
        <f t="shared" ref="BB189:BB193" si="108">SUM(D189,G189,J189,M189,P189,S189,V189,Y189,AB189,AE189,AH189,AK189,AN189,AQ189,AT189,AW189)</f>
        <v>0</v>
      </c>
      <c r="BC189" s="463">
        <f t="shared" ref="BC189:BC193" si="109">SUM(F189,I189,L189,O189,R189,U189,X189,AA189,AD189,AG189,AJ189,AM189,AP189,AS189,AV189,AY189)</f>
        <v>0</v>
      </c>
    </row>
    <row r="190" spans="1:55" s="460" customFormat="1" ht="18" customHeight="1" x14ac:dyDescent="0.25">
      <c r="A190" s="695"/>
      <c r="B190" s="281" t="str">
        <f t="shared" si="100"/>
        <v/>
      </c>
      <c r="C190" s="696"/>
      <c r="D190" s="410"/>
      <c r="E190" s="411" t="s">
        <v>140</v>
      </c>
      <c r="F190" s="412"/>
      <c r="G190" s="413"/>
      <c r="H190" s="411" t="s">
        <v>140</v>
      </c>
      <c r="I190" s="414"/>
      <c r="J190" s="410"/>
      <c r="K190" s="411" t="s">
        <v>140</v>
      </c>
      <c r="L190" s="412"/>
      <c r="M190" s="413"/>
      <c r="N190" s="411" t="s">
        <v>140</v>
      </c>
      <c r="O190" s="414"/>
      <c r="P190" s="410"/>
      <c r="Q190" s="411" t="s">
        <v>140</v>
      </c>
      <c r="R190" s="412"/>
      <c r="S190" s="413"/>
      <c r="T190" s="411" t="s">
        <v>140</v>
      </c>
      <c r="U190" s="414"/>
      <c r="V190" s="410"/>
      <c r="W190" s="411" t="s">
        <v>140</v>
      </c>
      <c r="X190" s="412"/>
      <c r="Y190" s="413"/>
      <c r="Z190" s="411" t="s">
        <v>140</v>
      </c>
      <c r="AA190" s="414"/>
      <c r="AB190" s="410"/>
      <c r="AC190" s="411" t="s">
        <v>140</v>
      </c>
      <c r="AD190" s="412"/>
      <c r="AE190" s="413"/>
      <c r="AF190" s="411" t="s">
        <v>140</v>
      </c>
      <c r="AG190" s="414"/>
      <c r="AH190" s="410"/>
      <c r="AI190" s="411" t="s">
        <v>140</v>
      </c>
      <c r="AJ190" s="412"/>
      <c r="AK190" s="413"/>
      <c r="AL190" s="411" t="s">
        <v>140</v>
      </c>
      <c r="AM190" s="414"/>
      <c r="AN190" s="410"/>
      <c r="AO190" s="411" t="s">
        <v>140</v>
      </c>
      <c r="AP190" s="412"/>
      <c r="AQ190" s="413"/>
      <c r="AR190" s="411" t="s">
        <v>140</v>
      </c>
      <c r="AS190" s="414"/>
      <c r="AT190" s="410"/>
      <c r="AU190" s="411" t="s">
        <v>140</v>
      </c>
      <c r="AV190" s="412"/>
      <c r="AW190" s="413"/>
      <c r="AX190" s="411" t="s">
        <v>140</v>
      </c>
      <c r="AY190" s="414"/>
      <c r="AZ190" s="287" t="str">
        <f t="shared" si="106"/>
        <v/>
      </c>
      <c r="BA190" s="288" t="str">
        <f t="shared" si="107"/>
        <v/>
      </c>
      <c r="BB190" s="460">
        <f t="shared" si="108"/>
        <v>0</v>
      </c>
      <c r="BC190" s="463">
        <f t="shared" si="109"/>
        <v>0</v>
      </c>
    </row>
    <row r="191" spans="1:55" s="460" customFormat="1" ht="18" customHeight="1" x14ac:dyDescent="0.25">
      <c r="A191" s="695"/>
      <c r="B191" s="281" t="str">
        <f t="shared" si="100"/>
        <v/>
      </c>
      <c r="C191" s="696"/>
      <c r="D191" s="410"/>
      <c r="E191" s="411" t="s">
        <v>140</v>
      </c>
      <c r="F191" s="412"/>
      <c r="G191" s="413"/>
      <c r="H191" s="411" t="s">
        <v>140</v>
      </c>
      <c r="I191" s="414"/>
      <c r="J191" s="410"/>
      <c r="K191" s="411" t="s">
        <v>140</v>
      </c>
      <c r="L191" s="412"/>
      <c r="M191" s="413"/>
      <c r="N191" s="411" t="s">
        <v>140</v>
      </c>
      <c r="O191" s="414"/>
      <c r="P191" s="410"/>
      <c r="Q191" s="411" t="s">
        <v>140</v>
      </c>
      <c r="R191" s="412"/>
      <c r="S191" s="413"/>
      <c r="T191" s="411" t="s">
        <v>140</v>
      </c>
      <c r="U191" s="414"/>
      <c r="V191" s="410"/>
      <c r="W191" s="411" t="s">
        <v>140</v>
      </c>
      <c r="X191" s="412"/>
      <c r="Y191" s="413"/>
      <c r="Z191" s="411" t="s">
        <v>140</v>
      </c>
      <c r="AA191" s="414"/>
      <c r="AB191" s="410"/>
      <c r="AC191" s="411" t="s">
        <v>140</v>
      </c>
      <c r="AD191" s="412"/>
      <c r="AE191" s="413"/>
      <c r="AF191" s="411" t="s">
        <v>140</v>
      </c>
      <c r="AG191" s="414"/>
      <c r="AH191" s="410"/>
      <c r="AI191" s="411" t="s">
        <v>140</v>
      </c>
      <c r="AJ191" s="412"/>
      <c r="AK191" s="413"/>
      <c r="AL191" s="411" t="s">
        <v>140</v>
      </c>
      <c r="AM191" s="414"/>
      <c r="AN191" s="410"/>
      <c r="AO191" s="411" t="s">
        <v>140</v>
      </c>
      <c r="AP191" s="412"/>
      <c r="AQ191" s="413"/>
      <c r="AR191" s="411" t="s">
        <v>140</v>
      </c>
      <c r="AS191" s="414"/>
      <c r="AT191" s="410"/>
      <c r="AU191" s="411" t="s">
        <v>140</v>
      </c>
      <c r="AV191" s="412"/>
      <c r="AW191" s="413"/>
      <c r="AX191" s="411" t="s">
        <v>140</v>
      </c>
      <c r="AY191" s="414"/>
      <c r="AZ191" s="287" t="str">
        <f t="shared" si="106"/>
        <v/>
      </c>
      <c r="BA191" s="288" t="str">
        <f t="shared" si="107"/>
        <v/>
      </c>
      <c r="BB191" s="460">
        <f t="shared" si="108"/>
        <v>0</v>
      </c>
      <c r="BC191" s="463">
        <f t="shared" si="109"/>
        <v>0</v>
      </c>
    </row>
    <row r="192" spans="1:55" s="460" customFormat="1" ht="18" customHeight="1" x14ac:dyDescent="0.25">
      <c r="A192" s="695"/>
      <c r="B192" s="281" t="str">
        <f t="shared" si="100"/>
        <v/>
      </c>
      <c r="C192" s="696"/>
      <c r="D192" s="410"/>
      <c r="E192" s="411" t="s">
        <v>140</v>
      </c>
      <c r="F192" s="412"/>
      <c r="G192" s="413"/>
      <c r="H192" s="411" t="s">
        <v>140</v>
      </c>
      <c r="I192" s="414"/>
      <c r="J192" s="410"/>
      <c r="K192" s="411" t="s">
        <v>140</v>
      </c>
      <c r="L192" s="412"/>
      <c r="M192" s="413"/>
      <c r="N192" s="411" t="s">
        <v>140</v>
      </c>
      <c r="O192" s="414"/>
      <c r="P192" s="410"/>
      <c r="Q192" s="411" t="s">
        <v>140</v>
      </c>
      <c r="R192" s="412"/>
      <c r="S192" s="413"/>
      <c r="T192" s="411" t="s">
        <v>140</v>
      </c>
      <c r="U192" s="414"/>
      <c r="V192" s="410"/>
      <c r="W192" s="411" t="s">
        <v>140</v>
      </c>
      <c r="X192" s="412"/>
      <c r="Y192" s="413"/>
      <c r="Z192" s="411" t="s">
        <v>140</v>
      </c>
      <c r="AA192" s="414"/>
      <c r="AB192" s="410"/>
      <c r="AC192" s="411" t="s">
        <v>140</v>
      </c>
      <c r="AD192" s="412"/>
      <c r="AE192" s="413"/>
      <c r="AF192" s="411" t="s">
        <v>140</v>
      </c>
      <c r="AG192" s="414"/>
      <c r="AH192" s="410"/>
      <c r="AI192" s="411" t="s">
        <v>140</v>
      </c>
      <c r="AJ192" s="412"/>
      <c r="AK192" s="413"/>
      <c r="AL192" s="411" t="s">
        <v>140</v>
      </c>
      <c r="AM192" s="414"/>
      <c r="AN192" s="410"/>
      <c r="AO192" s="411" t="s">
        <v>140</v>
      </c>
      <c r="AP192" s="412"/>
      <c r="AQ192" s="413"/>
      <c r="AR192" s="411" t="s">
        <v>140</v>
      </c>
      <c r="AS192" s="414"/>
      <c r="AT192" s="410"/>
      <c r="AU192" s="411" t="s">
        <v>140</v>
      </c>
      <c r="AV192" s="412"/>
      <c r="AW192" s="413"/>
      <c r="AX192" s="411" t="s">
        <v>140</v>
      </c>
      <c r="AY192" s="414"/>
      <c r="AZ192" s="287" t="str">
        <f t="shared" si="106"/>
        <v/>
      </c>
      <c r="BA192" s="288" t="str">
        <f t="shared" si="107"/>
        <v/>
      </c>
      <c r="BB192" s="460">
        <f t="shared" si="108"/>
        <v>0</v>
      </c>
      <c r="BC192" s="463">
        <f t="shared" si="109"/>
        <v>0</v>
      </c>
    </row>
    <row r="193" spans="1:55" s="460" customFormat="1" ht="18" customHeight="1" x14ac:dyDescent="0.25">
      <c r="A193" s="695"/>
      <c r="B193" s="281" t="str">
        <f t="shared" si="100"/>
        <v/>
      </c>
      <c r="C193" s="696"/>
      <c r="D193" s="410"/>
      <c r="E193" s="411" t="s">
        <v>140</v>
      </c>
      <c r="F193" s="412"/>
      <c r="G193" s="413"/>
      <c r="H193" s="411" t="s">
        <v>140</v>
      </c>
      <c r="I193" s="414"/>
      <c r="J193" s="410"/>
      <c r="K193" s="411" t="s">
        <v>140</v>
      </c>
      <c r="L193" s="412"/>
      <c r="M193" s="413"/>
      <c r="N193" s="411" t="s">
        <v>140</v>
      </c>
      <c r="O193" s="414"/>
      <c r="P193" s="410"/>
      <c r="Q193" s="411" t="s">
        <v>140</v>
      </c>
      <c r="R193" s="412"/>
      <c r="S193" s="413"/>
      <c r="T193" s="411" t="s">
        <v>140</v>
      </c>
      <c r="U193" s="414"/>
      <c r="V193" s="410"/>
      <c r="W193" s="411" t="s">
        <v>140</v>
      </c>
      <c r="X193" s="412"/>
      <c r="Y193" s="413"/>
      <c r="Z193" s="411" t="s">
        <v>140</v>
      </c>
      <c r="AA193" s="414"/>
      <c r="AB193" s="410"/>
      <c r="AC193" s="411" t="s">
        <v>140</v>
      </c>
      <c r="AD193" s="412"/>
      <c r="AE193" s="413"/>
      <c r="AF193" s="411" t="s">
        <v>140</v>
      </c>
      <c r="AG193" s="414"/>
      <c r="AH193" s="410"/>
      <c r="AI193" s="411" t="s">
        <v>140</v>
      </c>
      <c r="AJ193" s="412"/>
      <c r="AK193" s="413"/>
      <c r="AL193" s="411" t="s">
        <v>140</v>
      </c>
      <c r="AM193" s="414"/>
      <c r="AN193" s="410"/>
      <c r="AO193" s="411" t="s">
        <v>140</v>
      </c>
      <c r="AP193" s="412"/>
      <c r="AQ193" s="413"/>
      <c r="AR193" s="411" t="s">
        <v>140</v>
      </c>
      <c r="AS193" s="414"/>
      <c r="AT193" s="410"/>
      <c r="AU193" s="411" t="s">
        <v>140</v>
      </c>
      <c r="AV193" s="412"/>
      <c r="AW193" s="413"/>
      <c r="AX193" s="411" t="s">
        <v>140</v>
      </c>
      <c r="AY193" s="414"/>
      <c r="AZ193" s="287" t="str">
        <f t="shared" si="106"/>
        <v/>
      </c>
      <c r="BA193" s="288" t="str">
        <f t="shared" si="107"/>
        <v/>
      </c>
      <c r="BB193" s="460">
        <f t="shared" si="108"/>
        <v>0</v>
      </c>
      <c r="BC193" s="463">
        <f t="shared" si="109"/>
        <v>0</v>
      </c>
    </row>
    <row r="194" spans="1:55" ht="18" customHeight="1" x14ac:dyDescent="0.25">
      <c r="A194" s="695"/>
      <c r="B194" s="281" t="str">
        <f t="shared" si="100"/>
        <v/>
      </c>
      <c r="C194" s="696"/>
      <c r="D194" s="410"/>
      <c r="E194" s="411" t="s">
        <v>140</v>
      </c>
      <c r="F194" s="412"/>
      <c r="G194" s="413"/>
      <c r="H194" s="411" t="s">
        <v>140</v>
      </c>
      <c r="I194" s="414"/>
      <c r="J194" s="410"/>
      <c r="K194" s="411" t="s">
        <v>140</v>
      </c>
      <c r="L194" s="412"/>
      <c r="M194" s="413"/>
      <c r="N194" s="411" t="s">
        <v>140</v>
      </c>
      <c r="O194" s="414"/>
      <c r="P194" s="410"/>
      <c r="Q194" s="411" t="s">
        <v>140</v>
      </c>
      <c r="R194" s="412"/>
      <c r="S194" s="413"/>
      <c r="T194" s="411" t="s">
        <v>140</v>
      </c>
      <c r="U194" s="414"/>
      <c r="V194" s="410"/>
      <c r="W194" s="411" t="s">
        <v>140</v>
      </c>
      <c r="X194" s="412"/>
      <c r="Y194" s="413"/>
      <c r="Z194" s="411" t="s">
        <v>140</v>
      </c>
      <c r="AA194" s="414"/>
      <c r="AB194" s="410"/>
      <c r="AC194" s="411" t="s">
        <v>140</v>
      </c>
      <c r="AD194" s="412"/>
      <c r="AE194" s="413"/>
      <c r="AF194" s="411" t="s">
        <v>140</v>
      </c>
      <c r="AG194" s="414"/>
      <c r="AH194" s="410"/>
      <c r="AI194" s="411" t="s">
        <v>140</v>
      </c>
      <c r="AJ194" s="412"/>
      <c r="AK194" s="413"/>
      <c r="AL194" s="411" t="s">
        <v>140</v>
      </c>
      <c r="AM194" s="412"/>
      <c r="AN194" s="410"/>
      <c r="AO194" s="411" t="s">
        <v>140</v>
      </c>
      <c r="AP194" s="412"/>
      <c r="AQ194" s="413"/>
      <c r="AR194" s="411" t="s">
        <v>140</v>
      </c>
      <c r="AS194" s="414"/>
      <c r="AT194" s="410"/>
      <c r="AU194" s="411" t="s">
        <v>140</v>
      </c>
      <c r="AV194" s="412"/>
      <c r="AW194" s="413"/>
      <c r="AX194" s="411" t="s">
        <v>140</v>
      </c>
      <c r="AY194" s="414"/>
      <c r="AZ194" s="287" t="str">
        <f t="shared" si="104"/>
        <v/>
      </c>
      <c r="BA194" s="288" t="str">
        <f t="shared" si="105"/>
        <v/>
      </c>
      <c r="BB194" s="265">
        <f t="shared" si="103"/>
        <v>0</v>
      </c>
      <c r="BC194" s="266">
        <f t="shared" si="93"/>
        <v>0</v>
      </c>
    </row>
    <row r="195" spans="1:55" ht="18" customHeight="1" x14ac:dyDescent="0.25">
      <c r="A195" s="695"/>
      <c r="B195" s="281" t="str">
        <f t="shared" si="100"/>
        <v/>
      </c>
      <c r="C195" s="696"/>
      <c r="D195" s="410"/>
      <c r="E195" s="411" t="s">
        <v>140</v>
      </c>
      <c r="F195" s="412"/>
      <c r="G195" s="413"/>
      <c r="H195" s="411" t="s">
        <v>140</v>
      </c>
      <c r="I195" s="414"/>
      <c r="J195" s="410"/>
      <c r="K195" s="411" t="s">
        <v>140</v>
      </c>
      <c r="L195" s="412"/>
      <c r="M195" s="413"/>
      <c r="N195" s="411" t="s">
        <v>140</v>
      </c>
      <c r="O195" s="414"/>
      <c r="P195" s="410"/>
      <c r="Q195" s="411" t="s">
        <v>140</v>
      </c>
      <c r="R195" s="412"/>
      <c r="S195" s="413"/>
      <c r="T195" s="411" t="s">
        <v>140</v>
      </c>
      <c r="U195" s="414"/>
      <c r="V195" s="410"/>
      <c r="W195" s="411" t="s">
        <v>140</v>
      </c>
      <c r="X195" s="412"/>
      <c r="Y195" s="413"/>
      <c r="Z195" s="411" t="s">
        <v>140</v>
      </c>
      <c r="AA195" s="414"/>
      <c r="AB195" s="410"/>
      <c r="AC195" s="411" t="s">
        <v>140</v>
      </c>
      <c r="AD195" s="412"/>
      <c r="AE195" s="413"/>
      <c r="AF195" s="411" t="s">
        <v>140</v>
      </c>
      <c r="AG195" s="414"/>
      <c r="AH195" s="410"/>
      <c r="AI195" s="411" t="s">
        <v>140</v>
      </c>
      <c r="AJ195" s="412"/>
      <c r="AK195" s="413"/>
      <c r="AL195" s="411" t="s">
        <v>140</v>
      </c>
      <c r="AM195" s="414"/>
      <c r="AN195" s="410"/>
      <c r="AO195" s="411" t="s">
        <v>140</v>
      </c>
      <c r="AP195" s="412"/>
      <c r="AQ195" s="413"/>
      <c r="AR195" s="411" t="s">
        <v>140</v>
      </c>
      <c r="AS195" s="414"/>
      <c r="AT195" s="410"/>
      <c r="AU195" s="411" t="s">
        <v>140</v>
      </c>
      <c r="AV195" s="412"/>
      <c r="AW195" s="413"/>
      <c r="AX195" s="411" t="s">
        <v>140</v>
      </c>
      <c r="AY195" s="414"/>
      <c r="AZ195" s="287" t="str">
        <f t="shared" si="104"/>
        <v/>
      </c>
      <c r="BA195" s="288" t="str">
        <f t="shared" si="105"/>
        <v/>
      </c>
      <c r="BB195" s="265">
        <f t="shared" si="103"/>
        <v>0</v>
      </c>
      <c r="BC195" s="266">
        <f t="shared" si="93"/>
        <v>0</v>
      </c>
    </row>
    <row r="196" spans="1:55" ht="18" customHeight="1" x14ac:dyDescent="0.25">
      <c r="A196" s="695"/>
      <c r="B196" s="281" t="str">
        <f t="shared" si="100"/>
        <v/>
      </c>
      <c r="C196" s="696"/>
      <c r="D196" s="410"/>
      <c r="E196" s="411" t="s">
        <v>140</v>
      </c>
      <c r="F196" s="412"/>
      <c r="G196" s="413"/>
      <c r="H196" s="411" t="s">
        <v>140</v>
      </c>
      <c r="I196" s="414"/>
      <c r="J196" s="410"/>
      <c r="K196" s="411" t="s">
        <v>140</v>
      </c>
      <c r="L196" s="412"/>
      <c r="M196" s="413"/>
      <c r="N196" s="411" t="s">
        <v>140</v>
      </c>
      <c r="O196" s="414"/>
      <c r="P196" s="410"/>
      <c r="Q196" s="411" t="s">
        <v>140</v>
      </c>
      <c r="R196" s="412"/>
      <c r="S196" s="413"/>
      <c r="T196" s="411" t="s">
        <v>140</v>
      </c>
      <c r="U196" s="414"/>
      <c r="V196" s="410"/>
      <c r="W196" s="411" t="s">
        <v>140</v>
      </c>
      <c r="X196" s="412"/>
      <c r="Y196" s="413"/>
      <c r="Z196" s="411" t="s">
        <v>140</v>
      </c>
      <c r="AA196" s="414"/>
      <c r="AB196" s="410"/>
      <c r="AC196" s="411" t="s">
        <v>140</v>
      </c>
      <c r="AD196" s="412"/>
      <c r="AE196" s="413"/>
      <c r="AF196" s="411" t="s">
        <v>140</v>
      </c>
      <c r="AG196" s="414"/>
      <c r="AH196" s="410"/>
      <c r="AI196" s="411" t="s">
        <v>140</v>
      </c>
      <c r="AJ196" s="412"/>
      <c r="AK196" s="413"/>
      <c r="AL196" s="411" t="s">
        <v>140</v>
      </c>
      <c r="AM196" s="414"/>
      <c r="AN196" s="410"/>
      <c r="AO196" s="411" t="s">
        <v>140</v>
      </c>
      <c r="AP196" s="412"/>
      <c r="AQ196" s="413"/>
      <c r="AR196" s="411" t="s">
        <v>140</v>
      </c>
      <c r="AS196" s="414"/>
      <c r="AT196" s="410"/>
      <c r="AU196" s="411" t="s">
        <v>140</v>
      </c>
      <c r="AV196" s="412"/>
      <c r="AW196" s="413"/>
      <c r="AX196" s="411" t="s">
        <v>140</v>
      </c>
      <c r="AY196" s="414"/>
      <c r="AZ196" s="287" t="str">
        <f t="shared" si="104"/>
        <v/>
      </c>
      <c r="BA196" s="288" t="str">
        <f t="shared" si="105"/>
        <v/>
      </c>
      <c r="BB196" s="265">
        <f t="shared" si="103"/>
        <v>0</v>
      </c>
      <c r="BC196" s="266">
        <f t="shared" si="93"/>
        <v>0</v>
      </c>
    </row>
    <row r="197" spans="1:55" ht="18" customHeight="1" x14ac:dyDescent="0.25">
      <c r="A197" s="695"/>
      <c r="B197" s="281" t="str">
        <f t="shared" si="100"/>
        <v/>
      </c>
      <c r="C197" s="696"/>
      <c r="D197" s="410"/>
      <c r="E197" s="411" t="s">
        <v>140</v>
      </c>
      <c r="F197" s="412"/>
      <c r="G197" s="413"/>
      <c r="H197" s="411" t="s">
        <v>140</v>
      </c>
      <c r="I197" s="414"/>
      <c r="J197" s="410"/>
      <c r="K197" s="411" t="s">
        <v>140</v>
      </c>
      <c r="L197" s="412"/>
      <c r="M197" s="413"/>
      <c r="N197" s="411" t="s">
        <v>140</v>
      </c>
      <c r="O197" s="414"/>
      <c r="P197" s="410"/>
      <c r="Q197" s="411" t="s">
        <v>140</v>
      </c>
      <c r="R197" s="412"/>
      <c r="S197" s="413"/>
      <c r="T197" s="411" t="s">
        <v>140</v>
      </c>
      <c r="U197" s="414"/>
      <c r="V197" s="410"/>
      <c r="W197" s="411" t="s">
        <v>140</v>
      </c>
      <c r="X197" s="412"/>
      <c r="Y197" s="413"/>
      <c r="Z197" s="411" t="s">
        <v>140</v>
      </c>
      <c r="AA197" s="414"/>
      <c r="AB197" s="410"/>
      <c r="AC197" s="411" t="s">
        <v>140</v>
      </c>
      <c r="AD197" s="412"/>
      <c r="AE197" s="413"/>
      <c r="AF197" s="411" t="s">
        <v>140</v>
      </c>
      <c r="AG197" s="414"/>
      <c r="AH197" s="410"/>
      <c r="AI197" s="411" t="s">
        <v>140</v>
      </c>
      <c r="AJ197" s="412"/>
      <c r="AK197" s="413"/>
      <c r="AL197" s="411" t="s">
        <v>140</v>
      </c>
      <c r="AM197" s="414"/>
      <c r="AN197" s="410"/>
      <c r="AO197" s="411" t="s">
        <v>140</v>
      </c>
      <c r="AP197" s="412"/>
      <c r="AQ197" s="413"/>
      <c r="AR197" s="411" t="s">
        <v>140</v>
      </c>
      <c r="AS197" s="414"/>
      <c r="AT197" s="410"/>
      <c r="AU197" s="411" t="s">
        <v>140</v>
      </c>
      <c r="AV197" s="412"/>
      <c r="AW197" s="413"/>
      <c r="AX197" s="411" t="s">
        <v>140</v>
      </c>
      <c r="AY197" s="414"/>
      <c r="AZ197" s="287" t="str">
        <f t="shared" si="104"/>
        <v/>
      </c>
      <c r="BA197" s="288" t="str">
        <f t="shared" si="105"/>
        <v/>
      </c>
      <c r="BB197" s="265">
        <f t="shared" si="103"/>
        <v>0</v>
      </c>
      <c r="BC197" s="266">
        <f t="shared" si="93"/>
        <v>0</v>
      </c>
    </row>
    <row r="198" spans="1:55" ht="18" customHeight="1" x14ac:dyDescent="0.25">
      <c r="A198" s="695"/>
      <c r="B198" s="281" t="str">
        <f t="shared" si="100"/>
        <v/>
      </c>
      <c r="C198" s="696"/>
      <c r="D198" s="410"/>
      <c r="E198" s="411" t="s">
        <v>140</v>
      </c>
      <c r="F198" s="412"/>
      <c r="G198" s="413"/>
      <c r="H198" s="411" t="s">
        <v>140</v>
      </c>
      <c r="I198" s="414"/>
      <c r="J198" s="410"/>
      <c r="K198" s="411" t="s">
        <v>140</v>
      </c>
      <c r="L198" s="412"/>
      <c r="M198" s="413"/>
      <c r="N198" s="411" t="s">
        <v>140</v>
      </c>
      <c r="O198" s="414"/>
      <c r="P198" s="410"/>
      <c r="Q198" s="411" t="s">
        <v>140</v>
      </c>
      <c r="R198" s="412"/>
      <c r="S198" s="413"/>
      <c r="T198" s="411" t="s">
        <v>140</v>
      </c>
      <c r="U198" s="414"/>
      <c r="V198" s="410"/>
      <c r="W198" s="411" t="s">
        <v>140</v>
      </c>
      <c r="X198" s="412"/>
      <c r="Y198" s="413"/>
      <c r="Z198" s="411" t="s">
        <v>140</v>
      </c>
      <c r="AA198" s="414"/>
      <c r="AB198" s="410"/>
      <c r="AC198" s="411" t="s">
        <v>140</v>
      </c>
      <c r="AD198" s="412"/>
      <c r="AE198" s="413"/>
      <c r="AF198" s="411" t="s">
        <v>140</v>
      </c>
      <c r="AG198" s="414"/>
      <c r="AH198" s="410"/>
      <c r="AI198" s="411" t="s">
        <v>140</v>
      </c>
      <c r="AJ198" s="412"/>
      <c r="AK198" s="413"/>
      <c r="AL198" s="411" t="s">
        <v>140</v>
      </c>
      <c r="AM198" s="414"/>
      <c r="AN198" s="410"/>
      <c r="AO198" s="411" t="s">
        <v>140</v>
      </c>
      <c r="AP198" s="412"/>
      <c r="AQ198" s="413"/>
      <c r="AR198" s="411" t="s">
        <v>140</v>
      </c>
      <c r="AS198" s="414"/>
      <c r="AT198" s="410"/>
      <c r="AU198" s="411" t="s">
        <v>140</v>
      </c>
      <c r="AV198" s="412"/>
      <c r="AW198" s="413"/>
      <c r="AX198" s="411" t="s">
        <v>140</v>
      </c>
      <c r="AY198" s="414"/>
      <c r="AZ198" s="287" t="str">
        <f t="shared" si="104"/>
        <v/>
      </c>
      <c r="BA198" s="288" t="str">
        <f t="shared" si="105"/>
        <v/>
      </c>
      <c r="BB198" s="265">
        <f t="shared" si="103"/>
        <v>0</v>
      </c>
      <c r="BC198" s="266">
        <f t="shared" si="93"/>
        <v>0</v>
      </c>
    </row>
    <row r="199" spans="1:55" ht="18" customHeight="1" x14ac:dyDescent="0.25">
      <c r="A199" s="416"/>
      <c r="B199" s="281" t="str">
        <f t="shared" si="100"/>
        <v/>
      </c>
      <c r="C199" s="702"/>
      <c r="D199" s="303"/>
      <c r="E199" s="301" t="s">
        <v>140</v>
      </c>
      <c r="F199" s="304"/>
      <c r="G199" s="300"/>
      <c r="H199" s="301" t="s">
        <v>140</v>
      </c>
      <c r="I199" s="302"/>
      <c r="J199" s="289"/>
      <c r="K199" s="301" t="s">
        <v>140</v>
      </c>
      <c r="L199" s="291"/>
      <c r="M199" s="292"/>
      <c r="N199" s="290" t="s">
        <v>140</v>
      </c>
      <c r="O199" s="293"/>
      <c r="P199" s="289"/>
      <c r="Q199" s="301" t="s">
        <v>140</v>
      </c>
      <c r="R199" s="291"/>
      <c r="S199" s="292"/>
      <c r="T199" s="290" t="s">
        <v>140</v>
      </c>
      <c r="U199" s="293"/>
      <c r="V199" s="289"/>
      <c r="W199" s="301" t="s">
        <v>140</v>
      </c>
      <c r="X199" s="291"/>
      <c r="Y199" s="292"/>
      <c r="Z199" s="290" t="s">
        <v>140</v>
      </c>
      <c r="AA199" s="293"/>
      <c r="AB199" s="289"/>
      <c r="AC199" s="301" t="s">
        <v>140</v>
      </c>
      <c r="AD199" s="291"/>
      <c r="AE199" s="292"/>
      <c r="AF199" s="290" t="s">
        <v>140</v>
      </c>
      <c r="AG199" s="293"/>
      <c r="AH199" s="289"/>
      <c r="AI199" s="301" t="s">
        <v>140</v>
      </c>
      <c r="AJ199" s="291"/>
      <c r="AK199" s="292"/>
      <c r="AL199" s="290" t="s">
        <v>140</v>
      </c>
      <c r="AM199" s="293"/>
      <c r="AN199" s="289"/>
      <c r="AO199" s="301" t="s">
        <v>140</v>
      </c>
      <c r="AP199" s="291"/>
      <c r="AQ199" s="292"/>
      <c r="AR199" s="290" t="s">
        <v>140</v>
      </c>
      <c r="AS199" s="293"/>
      <c r="AT199" s="289"/>
      <c r="AU199" s="301" t="s">
        <v>140</v>
      </c>
      <c r="AV199" s="291"/>
      <c r="AW199" s="292"/>
      <c r="AX199" s="290" t="s">
        <v>140</v>
      </c>
      <c r="AY199" s="293"/>
      <c r="AZ199" s="420" t="str">
        <f t="shared" si="104"/>
        <v/>
      </c>
      <c r="BA199" s="421" t="str">
        <f t="shared" si="105"/>
        <v/>
      </c>
      <c r="BB199" s="265">
        <f t="shared" si="103"/>
        <v>0</v>
      </c>
      <c r="BC199" s="266">
        <f t="shared" si="93"/>
        <v>0</v>
      </c>
    </row>
    <row r="200" spans="1:55" ht="18" customHeight="1" thickBot="1" x14ac:dyDescent="0.3">
      <c r="A200" s="415"/>
      <c r="B200" s="281" t="str">
        <f t="shared" si="100"/>
        <v/>
      </c>
      <c r="C200" s="706"/>
      <c r="D200" s="312"/>
      <c r="E200" s="315" t="s">
        <v>140</v>
      </c>
      <c r="F200" s="313"/>
      <c r="G200" s="314"/>
      <c r="H200" s="315" t="s">
        <v>140</v>
      </c>
      <c r="I200" s="316"/>
      <c r="J200" s="312"/>
      <c r="K200" s="315" t="s">
        <v>140</v>
      </c>
      <c r="L200" s="313"/>
      <c r="M200" s="314"/>
      <c r="N200" s="315" t="s">
        <v>140</v>
      </c>
      <c r="O200" s="316"/>
      <c r="P200" s="312"/>
      <c r="Q200" s="315" t="s">
        <v>140</v>
      </c>
      <c r="R200" s="313"/>
      <c r="S200" s="314"/>
      <c r="T200" s="315" t="s">
        <v>140</v>
      </c>
      <c r="U200" s="316"/>
      <c r="V200" s="312"/>
      <c r="W200" s="315" t="s">
        <v>140</v>
      </c>
      <c r="X200" s="313"/>
      <c r="Y200" s="314"/>
      <c r="Z200" s="315" t="s">
        <v>140</v>
      </c>
      <c r="AA200" s="316"/>
      <c r="AB200" s="312"/>
      <c r="AC200" s="315" t="s">
        <v>140</v>
      </c>
      <c r="AD200" s="313"/>
      <c r="AE200" s="314"/>
      <c r="AF200" s="315" t="s">
        <v>140</v>
      </c>
      <c r="AG200" s="316"/>
      <c r="AH200" s="312"/>
      <c r="AI200" s="315" t="s">
        <v>140</v>
      </c>
      <c r="AJ200" s="313"/>
      <c r="AK200" s="314"/>
      <c r="AL200" s="315" t="s">
        <v>140</v>
      </c>
      <c r="AM200" s="316"/>
      <c r="AN200" s="312"/>
      <c r="AO200" s="315" t="s">
        <v>140</v>
      </c>
      <c r="AP200" s="313"/>
      <c r="AQ200" s="314"/>
      <c r="AR200" s="315" t="s">
        <v>140</v>
      </c>
      <c r="AS200" s="316"/>
      <c r="AT200" s="312"/>
      <c r="AU200" s="315" t="s">
        <v>140</v>
      </c>
      <c r="AV200" s="313"/>
      <c r="AW200" s="314"/>
      <c r="AX200" s="315" t="s">
        <v>140</v>
      </c>
      <c r="AY200" s="316"/>
      <c r="AZ200" s="422" t="str">
        <f t="shared" si="104"/>
        <v/>
      </c>
      <c r="BA200" s="423" t="str">
        <f t="shared" si="105"/>
        <v/>
      </c>
      <c r="BB200" s="265">
        <f t="shared" si="103"/>
        <v>0</v>
      </c>
      <c r="BC200" s="266">
        <f t="shared" si="93"/>
        <v>0</v>
      </c>
    </row>
    <row r="201" spans="1:55" ht="19.5" thickTop="1" x14ac:dyDescent="0.2">
      <c r="A201" s="1434" t="str">
        <f>IF(Teilnehmer!$K$5="B5",Teilnehmer!$A$5,IF(Teilnehmer!$K$6="B5",Teilnehmer!$A$6,IF(Teilnehmer!$K$7="B5",Teilnehmer!$A$7,IF(Teilnehmer!$K$8="B5",Teilnehmer!$A$8,IF(Teilnehmer!$K$9="B5",Teilnehmer!$A$9,IF(Teilnehmer!$K$10="B5",Teilnehmer!$A$10,IF(Teilnehmer!$K$11="B5",Teilnehmer!$A$11,IF(Teilnehmer!$K$12="B5",Teilnehmer!$A$12,IF(Teilnehmer!$K$13="B5",Teilnehmer!#REF!,"")))))))))</f>
        <v/>
      </c>
      <c r="B201" s="1435"/>
      <c r="C201" s="1435"/>
      <c r="D201" s="1435"/>
      <c r="E201" s="1435"/>
      <c r="F201" s="1435"/>
      <c r="G201" s="1435"/>
      <c r="H201" s="1435"/>
      <c r="I201" s="1435"/>
      <c r="J201" s="1435"/>
      <c r="K201" s="1435"/>
      <c r="L201" s="1435"/>
      <c r="M201" s="1435"/>
      <c r="N201" s="1435"/>
      <c r="O201" s="1435"/>
      <c r="P201" s="1435"/>
      <c r="Q201" s="1435"/>
      <c r="R201" s="1435"/>
      <c r="S201" s="1435"/>
      <c r="T201" s="1435"/>
      <c r="U201" s="1435"/>
      <c r="V201" s="1435"/>
      <c r="W201" s="1435"/>
      <c r="X201" s="1435"/>
      <c r="Y201" s="1435"/>
      <c r="Z201" s="1435"/>
      <c r="AA201" s="1435"/>
      <c r="AB201" s="1435"/>
      <c r="AC201" s="1435"/>
      <c r="AD201" s="1435"/>
      <c r="AE201" s="1435"/>
      <c r="AF201" s="1435"/>
      <c r="AG201" s="1435"/>
      <c r="AH201" s="1435"/>
      <c r="AI201" s="1435"/>
      <c r="AJ201" s="1435"/>
      <c r="AK201" s="1435"/>
      <c r="AL201" s="1435"/>
      <c r="AM201" s="1435"/>
      <c r="AN201" s="1435"/>
      <c r="AO201" s="1435"/>
      <c r="AP201" s="1435"/>
      <c r="AQ201" s="1435"/>
      <c r="AR201" s="1435"/>
      <c r="AS201" s="1435"/>
      <c r="AT201" s="1435"/>
      <c r="AU201" s="1435"/>
      <c r="AV201" s="1435"/>
      <c r="AW201" s="1435"/>
      <c r="AX201" s="1435"/>
      <c r="AY201" s="1435"/>
      <c r="AZ201" s="1435"/>
      <c r="BA201" s="1436"/>
      <c r="BB201" s="268"/>
      <c r="BC201" s="268"/>
    </row>
    <row r="202" spans="1:55" ht="18" customHeight="1" x14ac:dyDescent="0.2">
      <c r="A202" s="424"/>
      <c r="B202" s="268"/>
      <c r="C202" s="268"/>
      <c r="D202" s="1418">
        <f>IF(B_2024!$E$19=$A$201,B_2024!$G$19,IF(B_2024!$G$19=$A$201,B_2024!$E$19,IF(B_2024!$E$20=$A$201,B_2024!$G$20,IF(B_2024!$G$20=$A$201,B_2024!$E$20,IF(B_2024!$E$21=$A$201,B_2024!$G$21,IF(B_2024!$G$21=$A$201,B_2024!$E$21,IF(B_2024!$E$22=$A$201,B_2024!$G$22,IF(B_2024!$G$22=$A$201,B_2024!$E$22,""))))))))</f>
        <v>0</v>
      </c>
      <c r="E202" s="1419"/>
      <c r="F202" s="1419"/>
      <c r="G202" s="1419"/>
      <c r="H202" s="1419"/>
      <c r="I202" s="1420"/>
      <c r="J202" s="1418">
        <f>IF(B_2024!$E$25=$A$201,B_2024!$G$25,IF(B_2024!$G$25=$A$201,B_2024!$E$25,IF(B_2024!$E$26=$A$201,B_2024!$G$26,IF(B_2024!$G$26=$A$201,B_2024!$E$26,IF(B_2024!$E$27=$A$201,B_2024!$G$27,IF(B_2024!$G$27=$A$201,B_2024!$E$27,IF(B_2024!$E$28=$A$201,B_2024!$G$28,IF(B_2024!$G$28=$A$201,B_2024!$E$28,""))))))))</f>
        <v>0</v>
      </c>
      <c r="K202" s="1419"/>
      <c r="L202" s="1419"/>
      <c r="M202" s="1419"/>
      <c r="N202" s="1419"/>
      <c r="O202" s="1420"/>
      <c r="P202" s="1418">
        <f>IF(B_2024!$E$30=$A$201,B_2024!$G$30,IF(B_2024!$G$30=$A$201,B_2024!$E$30,IF(B_2024!$E$31=$A$201,B_2024!$G$31,IF(B_2024!$G$31=$A$201,B_2024!$E$31,IF(B_2024!$E$32=$A$201,B_2024!$G$32,IF(B_2024!$G$32=$A$201,B_2024!$E$32,IF(B_2024!$E$33=$A$201,B_2024!$G$33,IF(B_2024!$G$33=$A$201,B_2024!$E$33,""))))))))</f>
        <v>0</v>
      </c>
      <c r="Q202" s="1419"/>
      <c r="R202" s="1419"/>
      <c r="S202" s="1419"/>
      <c r="T202" s="1419"/>
      <c r="U202" s="1420"/>
      <c r="V202" s="1418">
        <f>IF(B_2024!$E$35=$A$201,B_2024!$G$35,IF(B_2024!$G$35=$A$201,B_2024!$E$35,IF(B_2024!$E$36=$A$201,B_2024!$G$36,IF(B_2024!$G$36=$A$201,B_2024!$E$36,IF(B_2024!$E$37=$A$201,B_2024!$G$37,IF(B_2024!$G$37=$A$201,B_2024!$E$37,IF(B_2024!$E$43=$A$201,B_2024!$G$43,IF(B_2024!$G$43=$A$201,B_2024!$E$43,""))))))))</f>
        <v>0</v>
      </c>
      <c r="W202" s="1419"/>
      <c r="X202" s="1419"/>
      <c r="Y202" s="1419"/>
      <c r="Z202" s="1419"/>
      <c r="AA202" s="1420"/>
      <c r="AB202" s="1418">
        <f>IF(B_2024!$E$40=$A$201,B_2024!$G$40,IF(B_2024!$G$40=$A$201,B_2024!$E$40,IF(B_2024!$E$41=$A$201,B_2024!$G$41,IF(B_2024!$G$41=$A$201,B_2024!$E$41,IF(B_2024!$E$42=$A$201,B_2024!$G$42,IF(B_2024!$G$42=$A$201,B_2024!$E$42,IF(B_2024!$E$43=$A$201,B_2024!$G$43,IF(B_2024!$G$43=$A$201,B_2024!$E$43,""))))))))</f>
        <v>0</v>
      </c>
      <c r="AC202" s="1419"/>
      <c r="AD202" s="1419"/>
      <c r="AE202" s="1419"/>
      <c r="AF202" s="1419"/>
      <c r="AG202" s="1420"/>
      <c r="AH202" s="1409"/>
      <c r="AI202" s="1410"/>
      <c r="AJ202" s="1410"/>
      <c r="AK202" s="1410"/>
      <c r="AL202" s="1410"/>
      <c r="AM202" s="1410"/>
      <c r="AN202" s="1409"/>
      <c r="AO202" s="1410"/>
      <c r="AP202" s="1410"/>
      <c r="AQ202" s="1410"/>
      <c r="AR202" s="1410"/>
      <c r="AS202" s="1410"/>
      <c r="AT202" s="1409"/>
      <c r="AU202" s="1410"/>
      <c r="AV202" s="1410"/>
      <c r="AW202" s="1410"/>
      <c r="AX202" s="1410"/>
      <c r="AY202" s="1410"/>
      <c r="AZ202" s="1371"/>
      <c r="BA202" s="1372"/>
    </row>
    <row r="203" spans="1:55" ht="18.75" x14ac:dyDescent="0.3">
      <c r="A203" s="404"/>
      <c r="B203" s="271"/>
      <c r="C203" s="271"/>
      <c r="D203" s="735">
        <f>SUM(D205:D220,D222:D250)</f>
        <v>0</v>
      </c>
      <c r="E203" s="736" t="s">
        <v>140</v>
      </c>
      <c r="F203" s="812">
        <f>SUM(F205:F220,F222:F250)</f>
        <v>0</v>
      </c>
      <c r="G203" s="813">
        <f>SUM(G205:G220,G222:G250)</f>
        <v>0</v>
      </c>
      <c r="H203" s="741" t="s">
        <v>140</v>
      </c>
      <c r="I203" s="814">
        <f>SUM(I205:I220,I222:I250)</f>
        <v>0</v>
      </c>
      <c r="J203" s="740">
        <f>SUM(J205:J220,J222:J250)</f>
        <v>0</v>
      </c>
      <c r="K203" s="741" t="s">
        <v>140</v>
      </c>
      <c r="L203" s="742">
        <f>SUM(L205:L220,L222:L250)</f>
        <v>0</v>
      </c>
      <c r="M203" s="735">
        <f>SUM(M205:M220,M222:M250)</f>
        <v>0</v>
      </c>
      <c r="N203" s="736" t="s">
        <v>140</v>
      </c>
      <c r="O203" s="737">
        <f>SUM(O205:O220,O222:O250)</f>
        <v>0</v>
      </c>
      <c r="P203" s="735">
        <f>SUM(P205:P220,P222:P250)</f>
        <v>0</v>
      </c>
      <c r="Q203" s="736" t="s">
        <v>140</v>
      </c>
      <c r="R203" s="812">
        <f>SUM(R205:R220,R222:R250)</f>
        <v>0</v>
      </c>
      <c r="S203" s="813">
        <f>SUM(S205:S220,S222:S250)</f>
        <v>0</v>
      </c>
      <c r="T203" s="741" t="s">
        <v>140</v>
      </c>
      <c r="U203" s="814">
        <f>SUM(U205:U220,U222:U250)</f>
        <v>0</v>
      </c>
      <c r="V203" s="331"/>
      <c r="W203" s="323" t="s">
        <v>140</v>
      </c>
      <c r="X203" s="332"/>
      <c r="Y203" s="322"/>
      <c r="Z203" s="323" t="s">
        <v>140</v>
      </c>
      <c r="AA203" s="324"/>
      <c r="AB203" s="740">
        <f>SUM(AB205:AB220,AB222:AB250)</f>
        <v>0</v>
      </c>
      <c r="AC203" s="741" t="s">
        <v>140</v>
      </c>
      <c r="AD203" s="742">
        <f>SUM(AD205:AD220,AD222:AD250)</f>
        <v>0</v>
      </c>
      <c r="AE203" s="735">
        <f>SUM(AE205:AE220,AE222:AE250)</f>
        <v>0</v>
      </c>
      <c r="AF203" s="736" t="s">
        <v>140</v>
      </c>
      <c r="AG203" s="737">
        <f>SUM(AG205:AG220,AG222:AG250)</f>
        <v>0</v>
      </c>
      <c r="AH203" s="331"/>
      <c r="AI203" s="323" t="s">
        <v>140</v>
      </c>
      <c r="AJ203" s="332"/>
      <c r="AK203" s="322"/>
      <c r="AL203" s="323" t="s">
        <v>140</v>
      </c>
      <c r="AM203" s="324"/>
      <c r="AN203" s="331"/>
      <c r="AO203" s="323" t="s">
        <v>140</v>
      </c>
      <c r="AP203" s="332"/>
      <c r="AQ203" s="322"/>
      <c r="AR203" s="323" t="s">
        <v>140</v>
      </c>
      <c r="AS203" s="324"/>
      <c r="AT203" s="325"/>
      <c r="AU203" s="485" t="s">
        <v>140</v>
      </c>
      <c r="AV203" s="326"/>
      <c r="AW203" s="450"/>
      <c r="AX203" s="486" t="s">
        <v>140</v>
      </c>
      <c r="AY203" s="451">
        <v>9</v>
      </c>
      <c r="AZ203" s="1371"/>
      <c r="BA203" s="1372"/>
    </row>
    <row r="204" spans="1:55" ht="15.75" thickBot="1" x14ac:dyDescent="0.3">
      <c r="A204" s="1394" t="s">
        <v>446</v>
      </c>
      <c r="B204" s="1395"/>
      <c r="C204" s="1396"/>
      <c r="D204" s="1398" t="s">
        <v>447</v>
      </c>
      <c r="E204" s="1399"/>
      <c r="F204" s="1438"/>
      <c r="G204" s="1447" t="s">
        <v>448</v>
      </c>
      <c r="H204" s="1381"/>
      <c r="I204" s="1382"/>
      <c r="J204" s="1392" t="s">
        <v>447</v>
      </c>
      <c r="K204" s="1381"/>
      <c r="L204" s="1381"/>
      <c r="M204" s="1408" t="s">
        <v>448</v>
      </c>
      <c r="N204" s="1399"/>
      <c r="O204" s="1399"/>
      <c r="P204" s="1398" t="s">
        <v>447</v>
      </c>
      <c r="Q204" s="1399"/>
      <c r="R204" s="1438"/>
      <c r="S204" s="1447" t="s">
        <v>448</v>
      </c>
      <c r="T204" s="1381"/>
      <c r="U204" s="1382"/>
      <c r="V204" s="1383" t="s">
        <v>447</v>
      </c>
      <c r="W204" s="1384"/>
      <c r="X204" s="1384"/>
      <c r="Y204" s="1384" t="s">
        <v>448</v>
      </c>
      <c r="Z204" s="1384"/>
      <c r="AA204" s="1385"/>
      <c r="AB204" s="1392" t="s">
        <v>447</v>
      </c>
      <c r="AC204" s="1381"/>
      <c r="AD204" s="1381"/>
      <c r="AE204" s="1408" t="s">
        <v>448</v>
      </c>
      <c r="AF204" s="1399"/>
      <c r="AG204" s="1399"/>
      <c r="AH204" s="1448" t="s">
        <v>447</v>
      </c>
      <c r="AI204" s="1449"/>
      <c r="AJ204" s="1450"/>
      <c r="AK204" s="1387" t="s">
        <v>448</v>
      </c>
      <c r="AL204" s="1387"/>
      <c r="AM204" s="1393"/>
      <c r="AN204" s="1386" t="s">
        <v>447</v>
      </c>
      <c r="AO204" s="1387"/>
      <c r="AP204" s="1387"/>
      <c r="AQ204" s="1387" t="s">
        <v>448</v>
      </c>
      <c r="AR204" s="1387"/>
      <c r="AS204" s="1393"/>
      <c r="AT204" s="1376" t="s">
        <v>447</v>
      </c>
      <c r="AU204" s="1351"/>
      <c r="AV204" s="1351"/>
      <c r="AW204" s="1350" t="s">
        <v>448</v>
      </c>
      <c r="AX204" s="1350"/>
      <c r="AY204" s="1377"/>
      <c r="AZ204" s="279" t="s">
        <v>449</v>
      </c>
      <c r="BA204" s="280" t="s">
        <v>450</v>
      </c>
      <c r="BB204" s="281"/>
      <c r="BC204" s="281"/>
    </row>
    <row r="205" spans="1:55" ht="18" customHeight="1" x14ac:dyDescent="0.2">
      <c r="A205" s="717"/>
      <c r="B205" s="718"/>
      <c r="C205" s="719"/>
      <c r="D205" s="838"/>
      <c r="E205" s="839" t="s">
        <v>140</v>
      </c>
      <c r="F205" s="284"/>
      <c r="G205" s="285"/>
      <c r="H205" s="839" t="s">
        <v>140</v>
      </c>
      <c r="I205" s="840"/>
      <c r="J205" s="838"/>
      <c r="K205" s="839" t="s">
        <v>140</v>
      </c>
      <c r="L205" s="284"/>
      <c r="M205" s="285"/>
      <c r="N205" s="839" t="s">
        <v>140</v>
      </c>
      <c r="O205" s="840"/>
      <c r="P205" s="838"/>
      <c r="Q205" s="839" t="s">
        <v>140</v>
      </c>
      <c r="R205" s="284"/>
      <c r="S205" s="285"/>
      <c r="T205" s="839" t="s">
        <v>140</v>
      </c>
      <c r="U205" s="840"/>
      <c r="V205" s="838"/>
      <c r="W205" s="839" t="s">
        <v>140</v>
      </c>
      <c r="X205" s="284"/>
      <c r="Y205" s="285"/>
      <c r="Z205" s="839" t="s">
        <v>140</v>
      </c>
      <c r="AA205" s="840"/>
      <c r="AB205" s="838"/>
      <c r="AC205" s="839" t="s">
        <v>140</v>
      </c>
      <c r="AD205" s="284"/>
      <c r="AE205" s="285"/>
      <c r="AF205" s="839" t="s">
        <v>140</v>
      </c>
      <c r="AG205" s="840"/>
      <c r="AH205" s="838"/>
      <c r="AI205" s="839" t="s">
        <v>140</v>
      </c>
      <c r="AJ205" s="284"/>
      <c r="AK205" s="285"/>
      <c r="AL205" s="839" t="s">
        <v>140</v>
      </c>
      <c r="AM205" s="840"/>
      <c r="AN205" s="838"/>
      <c r="AO205" s="839" t="s">
        <v>140</v>
      </c>
      <c r="AP205" s="284"/>
      <c r="AQ205" s="285"/>
      <c r="AR205" s="839" t="s">
        <v>140</v>
      </c>
      <c r="AS205" s="840"/>
      <c r="AT205" s="838"/>
      <c r="AU205" s="839" t="s">
        <v>140</v>
      </c>
      <c r="AV205" s="284"/>
      <c r="AW205" s="285"/>
      <c r="AX205" s="839" t="s">
        <v>140</v>
      </c>
      <c r="AY205" s="840"/>
      <c r="AZ205" s="287" t="str">
        <f>IF(BB205&gt;0,BB205,IF(BC205&gt;0,BB205,""))</f>
        <v/>
      </c>
      <c r="BA205" s="288" t="str">
        <f>IF(BB205&gt;0,BC205,IF(BC205&gt;0,BC205,""))</f>
        <v/>
      </c>
      <c r="BB205" s="265">
        <f>SUM(D205,G205,J205,M205,P205,S205,V205,Y205,AB205,AE205,AH205,AK205,AN205,AQ205,AT205,AW205)</f>
        <v>0</v>
      </c>
      <c r="BC205" s="266">
        <f>SUM(F205,I205,L205,O205,R205,U205,X205,AA205,AD205,AG205,AJ205,AM205,AP205,AS205,AV205,AY205)</f>
        <v>0</v>
      </c>
    </row>
    <row r="206" spans="1:55" ht="18" customHeight="1" x14ac:dyDescent="0.2">
      <c r="A206" s="720"/>
      <c r="B206" s="448"/>
      <c r="C206" s="710"/>
      <c r="D206" s="289"/>
      <c r="E206" s="301" t="s">
        <v>140</v>
      </c>
      <c r="F206" s="291"/>
      <c r="G206" s="292"/>
      <c r="H206" s="290" t="s">
        <v>140</v>
      </c>
      <c r="I206" s="293"/>
      <c r="J206" s="289"/>
      <c r="K206" s="301" t="s">
        <v>140</v>
      </c>
      <c r="L206" s="291"/>
      <c r="M206" s="292"/>
      <c r="N206" s="290" t="s">
        <v>140</v>
      </c>
      <c r="O206" s="293"/>
      <c r="P206" s="289"/>
      <c r="Q206" s="301" t="s">
        <v>140</v>
      </c>
      <c r="R206" s="291"/>
      <c r="S206" s="292"/>
      <c r="T206" s="290" t="s">
        <v>140</v>
      </c>
      <c r="U206" s="293"/>
      <c r="V206" s="303"/>
      <c r="W206" s="301" t="s">
        <v>140</v>
      </c>
      <c r="X206" s="304"/>
      <c r="Y206" s="300"/>
      <c r="Z206" s="301" t="s">
        <v>140</v>
      </c>
      <c r="AA206" s="302"/>
      <c r="AB206" s="303"/>
      <c r="AC206" s="301" t="s">
        <v>140</v>
      </c>
      <c r="AD206" s="304"/>
      <c r="AE206" s="292"/>
      <c r="AF206" s="290" t="s">
        <v>140</v>
      </c>
      <c r="AG206" s="293"/>
      <c r="AH206" s="289"/>
      <c r="AI206" s="301" t="s">
        <v>140</v>
      </c>
      <c r="AJ206" s="291"/>
      <c r="AK206" s="292"/>
      <c r="AL206" s="290" t="s">
        <v>140</v>
      </c>
      <c r="AM206" s="293"/>
      <c r="AN206" s="289"/>
      <c r="AO206" s="301" t="s">
        <v>140</v>
      </c>
      <c r="AP206" s="291"/>
      <c r="AQ206" s="292"/>
      <c r="AR206" s="290" t="s">
        <v>140</v>
      </c>
      <c r="AS206" s="293"/>
      <c r="AT206" s="289"/>
      <c r="AU206" s="301" t="s">
        <v>140</v>
      </c>
      <c r="AV206" s="291"/>
      <c r="AW206" s="292"/>
      <c r="AX206" s="290" t="s">
        <v>140</v>
      </c>
      <c r="AY206" s="293"/>
      <c r="AZ206" s="287" t="str">
        <f>IF(BB206&gt;0,BB206,IF(BC206&gt;0,BB206,""))</f>
        <v/>
      </c>
      <c r="BA206" s="288" t="str">
        <f>IF(BB206&gt;0,BC206,IF(BC206&gt;0,BC206,""))</f>
        <v/>
      </c>
      <c r="BB206" s="265">
        <f>SUM(D206,G206,J206,M206,P206,S206,V206,Y206,AB206,AE206,AH206,AK206,AN206,AQ206,AT206,AW206)</f>
        <v>0</v>
      </c>
      <c r="BC206" s="266">
        <f>SUM(F206,I206,L206,O206,R206,U206,X206,AA206,AD206,AG206,AJ206,AM206,AP206,AS206,AV206,AY206)</f>
        <v>0</v>
      </c>
    </row>
    <row r="207" spans="1:55" ht="18" customHeight="1" x14ac:dyDescent="0.2">
      <c r="A207" s="720"/>
      <c r="B207" s="459"/>
      <c r="C207" s="710"/>
      <c r="D207" s="289"/>
      <c r="E207" s="301" t="s">
        <v>140</v>
      </c>
      <c r="F207" s="291"/>
      <c r="G207" s="292"/>
      <c r="H207" s="290" t="s">
        <v>140</v>
      </c>
      <c r="I207" s="293"/>
      <c r="J207" s="289"/>
      <c r="K207" s="301" t="s">
        <v>140</v>
      </c>
      <c r="L207" s="291"/>
      <c r="M207" s="292"/>
      <c r="N207" s="290" t="s">
        <v>140</v>
      </c>
      <c r="O207" s="293"/>
      <c r="P207" s="289"/>
      <c r="Q207" s="301" t="s">
        <v>140</v>
      </c>
      <c r="R207" s="291"/>
      <c r="S207" s="292"/>
      <c r="T207" s="290" t="s">
        <v>140</v>
      </c>
      <c r="U207" s="293"/>
      <c r="V207" s="303"/>
      <c r="W207" s="301" t="s">
        <v>140</v>
      </c>
      <c r="X207" s="304"/>
      <c r="Y207" s="300"/>
      <c r="Z207" s="301" t="s">
        <v>140</v>
      </c>
      <c r="AA207" s="302"/>
      <c r="AB207" s="303"/>
      <c r="AC207" s="301" t="s">
        <v>140</v>
      </c>
      <c r="AD207" s="304"/>
      <c r="AE207" s="292"/>
      <c r="AF207" s="290" t="s">
        <v>140</v>
      </c>
      <c r="AG207" s="293"/>
      <c r="AH207" s="289"/>
      <c r="AI207" s="301" t="s">
        <v>140</v>
      </c>
      <c r="AJ207" s="291"/>
      <c r="AK207" s="292"/>
      <c r="AL207" s="290" t="s">
        <v>140</v>
      </c>
      <c r="AM207" s="293"/>
      <c r="AN207" s="289"/>
      <c r="AO207" s="301" t="s">
        <v>140</v>
      </c>
      <c r="AP207" s="291"/>
      <c r="AQ207" s="292"/>
      <c r="AR207" s="290" t="s">
        <v>140</v>
      </c>
      <c r="AS207" s="293"/>
      <c r="AT207" s="289"/>
      <c r="AU207" s="301" t="s">
        <v>140</v>
      </c>
      <c r="AV207" s="291"/>
      <c r="AW207" s="292"/>
      <c r="AX207" s="290" t="s">
        <v>140</v>
      </c>
      <c r="AY207" s="293"/>
      <c r="AZ207" s="287" t="str">
        <f>IF(BB207&gt;0,BB207,IF(BC207&gt;0,BB207,""))</f>
        <v/>
      </c>
      <c r="BA207" s="288" t="str">
        <f>IF(BB207&gt;0,BC207,IF(BC207&gt;0,BC207,""))</f>
        <v/>
      </c>
      <c r="BB207" s="265">
        <f>SUM(D207,G207,J207,M207,P207,S207,V207,Y207,AB207,AE207,AH207,AK207,AN207,AQ207,AT207,AW207)</f>
        <v>0</v>
      </c>
      <c r="BC207" s="266">
        <f>SUM(F207,I207,L207,O207,R207,U207,X207,AA207,AD207,AG207,AJ207,AM207,AP207,AS207,AV207,AY207)</f>
        <v>0</v>
      </c>
    </row>
    <row r="208" spans="1:55" ht="18" customHeight="1" x14ac:dyDescent="0.2">
      <c r="A208" s="720"/>
      <c r="B208" s="448"/>
      <c r="C208" s="710"/>
      <c r="D208" s="289"/>
      <c r="E208" s="301" t="s">
        <v>140</v>
      </c>
      <c r="F208" s="291"/>
      <c r="G208" s="292"/>
      <c r="H208" s="290" t="s">
        <v>140</v>
      </c>
      <c r="I208" s="293"/>
      <c r="J208" s="289"/>
      <c r="K208" s="301" t="s">
        <v>140</v>
      </c>
      <c r="L208" s="291"/>
      <c r="M208" s="292"/>
      <c r="N208" s="290" t="s">
        <v>140</v>
      </c>
      <c r="O208" s="293"/>
      <c r="P208" s="289"/>
      <c r="Q208" s="301" t="s">
        <v>140</v>
      </c>
      <c r="R208" s="291"/>
      <c r="S208" s="292"/>
      <c r="T208" s="290" t="s">
        <v>140</v>
      </c>
      <c r="U208" s="293"/>
      <c r="V208" s="303"/>
      <c r="W208" s="301" t="s">
        <v>140</v>
      </c>
      <c r="X208" s="304"/>
      <c r="Y208" s="300"/>
      <c r="Z208" s="301" t="s">
        <v>140</v>
      </c>
      <c r="AA208" s="302"/>
      <c r="AB208" s="289"/>
      <c r="AC208" s="301" t="s">
        <v>140</v>
      </c>
      <c r="AD208" s="291"/>
      <c r="AE208" s="292"/>
      <c r="AF208" s="290" t="s">
        <v>140</v>
      </c>
      <c r="AG208" s="293"/>
      <c r="AH208" s="289"/>
      <c r="AI208" s="301" t="s">
        <v>140</v>
      </c>
      <c r="AJ208" s="291"/>
      <c r="AK208" s="292"/>
      <c r="AL208" s="290" t="s">
        <v>140</v>
      </c>
      <c r="AM208" s="293"/>
      <c r="AN208" s="289"/>
      <c r="AO208" s="301" t="s">
        <v>140</v>
      </c>
      <c r="AP208" s="291"/>
      <c r="AQ208" s="292"/>
      <c r="AR208" s="290" t="s">
        <v>140</v>
      </c>
      <c r="AS208" s="293"/>
      <c r="AT208" s="289"/>
      <c r="AU208" s="301" t="s">
        <v>140</v>
      </c>
      <c r="AV208" s="291"/>
      <c r="AW208" s="292"/>
      <c r="AX208" s="290" t="s">
        <v>140</v>
      </c>
      <c r="AY208" s="293"/>
      <c r="AZ208" s="287" t="str">
        <f>IF(BB208&gt;0,BB208,IF(BC208&gt;0,BB208,""))</f>
        <v/>
      </c>
      <c r="BA208" s="288" t="str">
        <f>IF(BB208&gt;0,BC208,IF(BC208&gt;0,BC208,""))</f>
        <v/>
      </c>
      <c r="BB208" s="265">
        <f>SUM(D208,G208,J208,M208,P208,S208,V208,Y208,AB208,AE208,AH208,AK208,AN208,AQ208,AT208,AW208)</f>
        <v>0</v>
      </c>
      <c r="BC208" s="266">
        <f>SUM(F208,I208,L208,O208,R208,U208,X208,AA208,AD208,AG208,AJ208,AM208,AP208,AS208,AV208,AY208)</f>
        <v>0</v>
      </c>
    </row>
    <row r="209" spans="1:55" ht="18" customHeight="1" x14ac:dyDescent="0.2">
      <c r="A209" s="720"/>
      <c r="B209" s="448"/>
      <c r="C209" s="710"/>
      <c r="D209" s="289"/>
      <c r="E209" s="301" t="s">
        <v>140</v>
      </c>
      <c r="F209" s="291"/>
      <c r="G209" s="292"/>
      <c r="H209" s="290" t="s">
        <v>140</v>
      </c>
      <c r="I209" s="293"/>
      <c r="J209" s="289"/>
      <c r="K209" s="301" t="s">
        <v>140</v>
      </c>
      <c r="L209" s="291"/>
      <c r="M209" s="292"/>
      <c r="N209" s="290" t="s">
        <v>140</v>
      </c>
      <c r="O209" s="293"/>
      <c r="P209" s="289"/>
      <c r="Q209" s="301" t="s">
        <v>140</v>
      </c>
      <c r="R209" s="291"/>
      <c r="S209" s="292"/>
      <c r="T209" s="290" t="s">
        <v>140</v>
      </c>
      <c r="U209" s="293"/>
      <c r="V209" s="303"/>
      <c r="W209" s="301" t="s">
        <v>140</v>
      </c>
      <c r="X209" s="304"/>
      <c r="Y209" s="300"/>
      <c r="Z209" s="301" t="s">
        <v>140</v>
      </c>
      <c r="AA209" s="302"/>
      <c r="AB209" s="289"/>
      <c r="AC209" s="301" t="s">
        <v>140</v>
      </c>
      <c r="AD209" s="291"/>
      <c r="AE209" s="292"/>
      <c r="AF209" s="290" t="s">
        <v>140</v>
      </c>
      <c r="AG209" s="293"/>
      <c r="AH209" s="289"/>
      <c r="AI209" s="301" t="s">
        <v>140</v>
      </c>
      <c r="AJ209" s="291"/>
      <c r="AK209" s="292"/>
      <c r="AL209" s="290" t="s">
        <v>140</v>
      </c>
      <c r="AM209" s="293"/>
      <c r="AN209" s="289"/>
      <c r="AO209" s="301" t="s">
        <v>140</v>
      </c>
      <c r="AP209" s="291"/>
      <c r="AQ209" s="292"/>
      <c r="AR209" s="290" t="s">
        <v>140</v>
      </c>
      <c r="AS209" s="293"/>
      <c r="AT209" s="289"/>
      <c r="AU209" s="301" t="s">
        <v>140</v>
      </c>
      <c r="AV209" s="291"/>
      <c r="AW209" s="292"/>
      <c r="AX209" s="290" t="s">
        <v>140</v>
      </c>
      <c r="AY209" s="293"/>
      <c r="AZ209" s="287" t="str">
        <f>IF(BB209&gt;0,BB209,IF(BC209&gt;0,BB209,""))</f>
        <v/>
      </c>
      <c r="BA209" s="288" t="str">
        <f>IF(BB209&gt;0,BC209,IF(BC209&gt;0,BC209,""))</f>
        <v/>
      </c>
      <c r="BB209" s="265">
        <f>SUM(D209,G209,J209,M209,P209,S209,V209,Y209,AB209,AE209,AH209,AK209,AN209,AQ209,AT209,AW209)</f>
        <v>0</v>
      </c>
      <c r="BC209" s="266">
        <f>SUM(F209,I209,L209,O209,R209,U209,X209,AA209,AD209,AG209,AJ209,AM209,AP209,AS209,AV209,AY209)</f>
        <v>0</v>
      </c>
    </row>
    <row r="210" spans="1:55" ht="18" customHeight="1" x14ac:dyDescent="0.2">
      <c r="A210" s="720"/>
      <c r="B210" s="459"/>
      <c r="C210" s="710"/>
      <c r="D210" s="289"/>
      <c r="E210" s="301" t="s">
        <v>140</v>
      </c>
      <c r="F210" s="291"/>
      <c r="G210" s="292"/>
      <c r="H210" s="290" t="s">
        <v>140</v>
      </c>
      <c r="I210" s="293"/>
      <c r="J210" s="289"/>
      <c r="K210" s="301" t="s">
        <v>140</v>
      </c>
      <c r="L210" s="291"/>
      <c r="M210" s="292"/>
      <c r="N210" s="290" t="s">
        <v>140</v>
      </c>
      <c r="O210" s="293"/>
      <c r="P210" s="289"/>
      <c r="Q210" s="301" t="s">
        <v>140</v>
      </c>
      <c r="R210" s="291"/>
      <c r="S210" s="292"/>
      <c r="T210" s="290" t="s">
        <v>140</v>
      </c>
      <c r="U210" s="293"/>
      <c r="V210" s="303"/>
      <c r="W210" s="301" t="s">
        <v>140</v>
      </c>
      <c r="X210" s="304"/>
      <c r="Y210" s="300"/>
      <c r="Z210" s="301" t="s">
        <v>140</v>
      </c>
      <c r="AA210" s="302"/>
      <c r="AB210" s="289"/>
      <c r="AC210" s="301" t="s">
        <v>140</v>
      </c>
      <c r="AD210" s="291"/>
      <c r="AE210" s="292"/>
      <c r="AF210" s="290" t="s">
        <v>140</v>
      </c>
      <c r="AG210" s="293"/>
      <c r="AH210" s="289"/>
      <c r="AI210" s="301" t="s">
        <v>140</v>
      </c>
      <c r="AJ210" s="291"/>
      <c r="AK210" s="292"/>
      <c r="AL210" s="290" t="s">
        <v>140</v>
      </c>
      <c r="AM210" s="293"/>
      <c r="AN210" s="289"/>
      <c r="AO210" s="301" t="s">
        <v>140</v>
      </c>
      <c r="AP210" s="291"/>
      <c r="AQ210" s="292"/>
      <c r="AR210" s="290" t="s">
        <v>140</v>
      </c>
      <c r="AS210" s="293"/>
      <c r="AT210" s="289"/>
      <c r="AU210" s="301" t="s">
        <v>140</v>
      </c>
      <c r="AV210" s="291"/>
      <c r="AW210" s="292"/>
      <c r="AX210" s="290" t="s">
        <v>140</v>
      </c>
      <c r="AY210" s="293"/>
      <c r="AZ210" s="287" t="str">
        <f t="shared" ref="AZ210" si="110">IF(BB210&gt;0,BB210,IF(BC210&gt;0,BB210,""))</f>
        <v/>
      </c>
      <c r="BA210" s="288" t="str">
        <f t="shared" ref="BA210" si="111">IF(BB210&gt;0,BC210,IF(BC210&gt;0,BC210,""))</f>
        <v/>
      </c>
      <c r="BB210" s="265">
        <f t="shared" ref="BB210:BB213" si="112">SUM(D210,G210,J210,M210,P210,S210,V210,Y210,AB210,AE210,AH210,AK210,AN210,AQ210,AT210,AW210)</f>
        <v>0</v>
      </c>
      <c r="BC210" s="266">
        <f t="shared" ref="BC210:BC213" si="113">SUM(F210,I210,L210,O210,R210,U210,X210,AA210,AD210,AG210,AJ210,AM210,AP210,AS210,AV210,AY210)</f>
        <v>0</v>
      </c>
    </row>
    <row r="211" spans="1:55" ht="18" customHeight="1" x14ac:dyDescent="0.2">
      <c r="A211" s="720"/>
      <c r="B211" s="558"/>
      <c r="C211" s="710"/>
      <c r="D211" s="289"/>
      <c r="E211" s="301" t="s">
        <v>140</v>
      </c>
      <c r="F211" s="291"/>
      <c r="G211" s="292"/>
      <c r="H211" s="290" t="s">
        <v>140</v>
      </c>
      <c r="I211" s="293"/>
      <c r="J211" s="289"/>
      <c r="K211" s="301" t="s">
        <v>140</v>
      </c>
      <c r="L211" s="291"/>
      <c r="M211" s="292"/>
      <c r="N211" s="290" t="s">
        <v>140</v>
      </c>
      <c r="O211" s="293"/>
      <c r="P211" s="289"/>
      <c r="Q211" s="301" t="s">
        <v>140</v>
      </c>
      <c r="R211" s="291"/>
      <c r="S211" s="292"/>
      <c r="T211" s="290" t="s">
        <v>140</v>
      </c>
      <c r="U211" s="293"/>
      <c r="V211" s="303"/>
      <c r="W211" s="301" t="s">
        <v>140</v>
      </c>
      <c r="X211" s="304"/>
      <c r="Y211" s="300"/>
      <c r="Z211" s="301" t="s">
        <v>140</v>
      </c>
      <c r="AA211" s="302"/>
      <c r="AB211" s="289"/>
      <c r="AC211" s="301" t="s">
        <v>140</v>
      </c>
      <c r="AD211" s="291"/>
      <c r="AE211" s="292"/>
      <c r="AF211" s="290" t="s">
        <v>140</v>
      </c>
      <c r="AG211" s="293"/>
      <c r="AH211" s="289"/>
      <c r="AI211" s="301" t="s">
        <v>140</v>
      </c>
      <c r="AJ211" s="291"/>
      <c r="AK211" s="292"/>
      <c r="AL211" s="290" t="s">
        <v>140</v>
      </c>
      <c r="AM211" s="293"/>
      <c r="AN211" s="289"/>
      <c r="AO211" s="301" t="s">
        <v>140</v>
      </c>
      <c r="AP211" s="291"/>
      <c r="AQ211" s="292"/>
      <c r="AR211" s="290" t="s">
        <v>140</v>
      </c>
      <c r="AS211" s="293"/>
      <c r="AT211" s="289"/>
      <c r="AU211" s="301" t="s">
        <v>140</v>
      </c>
      <c r="AV211" s="291"/>
      <c r="AW211" s="292"/>
      <c r="AX211" s="290" t="s">
        <v>140</v>
      </c>
      <c r="AY211" s="293"/>
      <c r="AZ211" s="287" t="str">
        <f t="shared" ref="AZ211:AZ213" si="114">IF(BB211&gt;0,BB211,IF(BC211&gt;0,BB211,""))</f>
        <v/>
      </c>
      <c r="BA211" s="288" t="str">
        <f t="shared" ref="BA211:BA213" si="115">IF(BB211&gt;0,BC211,IF(BC211&gt;0,BC211,""))</f>
        <v/>
      </c>
      <c r="BB211" s="265">
        <f t="shared" si="112"/>
        <v>0</v>
      </c>
      <c r="BC211" s="266">
        <f t="shared" si="113"/>
        <v>0</v>
      </c>
    </row>
    <row r="212" spans="1:55" ht="18" customHeight="1" x14ac:dyDescent="0.2">
      <c r="A212" s="720"/>
      <c r="B212" s="459"/>
      <c r="C212" s="710"/>
      <c r="D212" s="289"/>
      <c r="E212" s="301" t="s">
        <v>140</v>
      </c>
      <c r="F212" s="291"/>
      <c r="G212" s="292"/>
      <c r="H212" s="290" t="s">
        <v>140</v>
      </c>
      <c r="I212" s="293"/>
      <c r="J212" s="289"/>
      <c r="K212" s="301" t="s">
        <v>140</v>
      </c>
      <c r="L212" s="291"/>
      <c r="M212" s="292"/>
      <c r="N212" s="290" t="s">
        <v>140</v>
      </c>
      <c r="O212" s="293"/>
      <c r="P212" s="289"/>
      <c r="Q212" s="301" t="s">
        <v>140</v>
      </c>
      <c r="R212" s="291"/>
      <c r="S212" s="292"/>
      <c r="T212" s="290" t="s">
        <v>140</v>
      </c>
      <c r="U212" s="293"/>
      <c r="V212" s="303"/>
      <c r="W212" s="301" t="s">
        <v>140</v>
      </c>
      <c r="X212" s="304"/>
      <c r="Y212" s="300"/>
      <c r="Z212" s="301" t="s">
        <v>140</v>
      </c>
      <c r="AA212" s="302"/>
      <c r="AB212" s="289"/>
      <c r="AC212" s="301" t="s">
        <v>140</v>
      </c>
      <c r="AD212" s="291"/>
      <c r="AE212" s="292"/>
      <c r="AF212" s="290" t="s">
        <v>140</v>
      </c>
      <c r="AG212" s="293"/>
      <c r="AH212" s="289"/>
      <c r="AI212" s="301" t="s">
        <v>140</v>
      </c>
      <c r="AJ212" s="291"/>
      <c r="AK212" s="292"/>
      <c r="AL212" s="290" t="s">
        <v>140</v>
      </c>
      <c r="AM212" s="293"/>
      <c r="AN212" s="289"/>
      <c r="AO212" s="301" t="s">
        <v>140</v>
      </c>
      <c r="AP212" s="291"/>
      <c r="AQ212" s="292"/>
      <c r="AR212" s="290" t="s">
        <v>140</v>
      </c>
      <c r="AS212" s="293"/>
      <c r="AT212" s="289"/>
      <c r="AU212" s="301" t="s">
        <v>140</v>
      </c>
      <c r="AV212" s="291"/>
      <c r="AW212" s="292"/>
      <c r="AX212" s="290" t="s">
        <v>140</v>
      </c>
      <c r="AY212" s="293"/>
      <c r="AZ212" s="287" t="str">
        <f t="shared" si="114"/>
        <v/>
      </c>
      <c r="BA212" s="288" t="str">
        <f t="shared" si="115"/>
        <v/>
      </c>
      <c r="BB212" s="265">
        <f t="shared" si="112"/>
        <v>0</v>
      </c>
      <c r="BC212" s="266">
        <f t="shared" si="113"/>
        <v>0</v>
      </c>
    </row>
    <row r="213" spans="1:55" ht="18" customHeight="1" x14ac:dyDescent="0.2">
      <c r="A213" s="720"/>
      <c r="B213" s="459"/>
      <c r="C213" s="710"/>
      <c r="D213" s="289"/>
      <c r="E213" s="301" t="s">
        <v>140</v>
      </c>
      <c r="F213" s="291"/>
      <c r="G213" s="292"/>
      <c r="H213" s="290" t="s">
        <v>140</v>
      </c>
      <c r="I213" s="293"/>
      <c r="J213" s="289"/>
      <c r="K213" s="301" t="s">
        <v>140</v>
      </c>
      <c r="L213" s="291"/>
      <c r="M213" s="292"/>
      <c r="N213" s="290" t="s">
        <v>140</v>
      </c>
      <c r="O213" s="293"/>
      <c r="P213" s="289"/>
      <c r="Q213" s="301" t="s">
        <v>140</v>
      </c>
      <c r="R213" s="291"/>
      <c r="S213" s="292"/>
      <c r="T213" s="290" t="s">
        <v>140</v>
      </c>
      <c r="U213" s="293"/>
      <c r="V213" s="303"/>
      <c r="W213" s="301" t="s">
        <v>140</v>
      </c>
      <c r="X213" s="304"/>
      <c r="Y213" s="300"/>
      <c r="Z213" s="301" t="s">
        <v>140</v>
      </c>
      <c r="AA213" s="302"/>
      <c r="AB213" s="289"/>
      <c r="AC213" s="301" t="s">
        <v>140</v>
      </c>
      <c r="AD213" s="291"/>
      <c r="AE213" s="292"/>
      <c r="AF213" s="290" t="s">
        <v>140</v>
      </c>
      <c r="AG213" s="293"/>
      <c r="AH213" s="289"/>
      <c r="AI213" s="301" t="s">
        <v>140</v>
      </c>
      <c r="AJ213" s="291"/>
      <c r="AK213" s="292"/>
      <c r="AL213" s="290" t="s">
        <v>140</v>
      </c>
      <c r="AM213" s="293"/>
      <c r="AN213" s="289"/>
      <c r="AO213" s="301" t="s">
        <v>140</v>
      </c>
      <c r="AP213" s="291"/>
      <c r="AQ213" s="292"/>
      <c r="AR213" s="290" t="s">
        <v>140</v>
      </c>
      <c r="AS213" s="293"/>
      <c r="AT213" s="289"/>
      <c r="AU213" s="301" t="s">
        <v>140</v>
      </c>
      <c r="AV213" s="291"/>
      <c r="AW213" s="292"/>
      <c r="AX213" s="290" t="s">
        <v>140</v>
      </c>
      <c r="AY213" s="293"/>
      <c r="AZ213" s="287" t="str">
        <f t="shared" si="114"/>
        <v/>
      </c>
      <c r="BA213" s="288" t="str">
        <f t="shared" si="115"/>
        <v/>
      </c>
      <c r="BB213" s="265">
        <f t="shared" si="112"/>
        <v>0</v>
      </c>
      <c r="BC213" s="266">
        <f t="shared" si="113"/>
        <v>0</v>
      </c>
    </row>
    <row r="214" spans="1:55" ht="18" customHeight="1" x14ac:dyDescent="0.2">
      <c r="A214" s="708"/>
      <c r="B214" s="459"/>
      <c r="C214" s="709"/>
      <c r="D214" s="289"/>
      <c r="E214" s="301" t="s">
        <v>140</v>
      </c>
      <c r="F214" s="291"/>
      <c r="G214" s="292"/>
      <c r="H214" s="290" t="s">
        <v>140</v>
      </c>
      <c r="I214" s="293"/>
      <c r="J214" s="289"/>
      <c r="K214" s="301" t="s">
        <v>140</v>
      </c>
      <c r="L214" s="291"/>
      <c r="M214" s="292"/>
      <c r="N214" s="290" t="s">
        <v>140</v>
      </c>
      <c r="O214" s="293"/>
      <c r="P214" s="289"/>
      <c r="Q214" s="301" t="s">
        <v>140</v>
      </c>
      <c r="R214" s="291"/>
      <c r="S214" s="292"/>
      <c r="T214" s="290" t="s">
        <v>140</v>
      </c>
      <c r="U214" s="293"/>
      <c r="V214" s="303"/>
      <c r="W214" s="301" t="s">
        <v>140</v>
      </c>
      <c r="X214" s="304"/>
      <c r="Y214" s="300"/>
      <c r="Z214" s="301" t="s">
        <v>140</v>
      </c>
      <c r="AA214" s="302"/>
      <c r="AB214" s="289"/>
      <c r="AC214" s="301" t="s">
        <v>140</v>
      </c>
      <c r="AD214" s="291"/>
      <c r="AE214" s="292"/>
      <c r="AF214" s="290" t="s">
        <v>140</v>
      </c>
      <c r="AG214" s="293"/>
      <c r="AH214" s="289"/>
      <c r="AI214" s="301" t="s">
        <v>140</v>
      </c>
      <c r="AJ214" s="291"/>
      <c r="AK214" s="292"/>
      <c r="AL214" s="290" t="s">
        <v>140</v>
      </c>
      <c r="AM214" s="293"/>
      <c r="AN214" s="289"/>
      <c r="AO214" s="301" t="s">
        <v>140</v>
      </c>
      <c r="AP214" s="291"/>
      <c r="AQ214" s="292"/>
      <c r="AR214" s="290" t="s">
        <v>140</v>
      </c>
      <c r="AS214" s="293"/>
      <c r="AT214" s="289"/>
      <c r="AU214" s="301" t="s">
        <v>140</v>
      </c>
      <c r="AV214" s="291"/>
      <c r="AW214" s="292"/>
      <c r="AX214" s="290" t="s">
        <v>140</v>
      </c>
      <c r="AY214" s="293"/>
      <c r="AZ214" s="287" t="str">
        <f t="shared" ref="AZ214:AZ220" si="116">IF(BB214&gt;0,BB214,IF(BC214&gt;0,BB214,""))</f>
        <v/>
      </c>
      <c r="BA214" s="288" t="str">
        <f t="shared" ref="BA214:BA220" si="117">IF(BB214&gt;0,BC214,IF(BC214&gt;0,BC214,""))</f>
        <v/>
      </c>
      <c r="BB214" s="265">
        <f t="shared" ref="BB214:BB250" si="118">SUM(D214,G214,J214,M214,P214,S214,V214,Y214,AB214,AE214,AH214,AK214,AN214,AQ214,AT214,AW214)</f>
        <v>0</v>
      </c>
      <c r="BC214" s="266">
        <f t="shared" ref="BC214:BC250" si="119">SUM(F214,I214,L214,O214,R214,U214,X214,AA214,AD214,AG214,AJ214,AM214,AP214,AS214,AV214,AY214)</f>
        <v>0</v>
      </c>
    </row>
    <row r="215" spans="1:55" ht="18" customHeight="1" x14ac:dyDescent="0.2">
      <c r="A215" s="708"/>
      <c r="B215" s="558"/>
      <c r="C215" s="709"/>
      <c r="D215" s="289"/>
      <c r="E215" s="301" t="s">
        <v>140</v>
      </c>
      <c r="F215" s="291"/>
      <c r="G215" s="292"/>
      <c r="H215" s="290" t="s">
        <v>140</v>
      </c>
      <c r="I215" s="293"/>
      <c r="J215" s="289"/>
      <c r="K215" s="301" t="s">
        <v>140</v>
      </c>
      <c r="L215" s="291"/>
      <c r="M215" s="292"/>
      <c r="N215" s="290" t="s">
        <v>140</v>
      </c>
      <c r="O215" s="293"/>
      <c r="P215" s="289"/>
      <c r="Q215" s="301" t="s">
        <v>140</v>
      </c>
      <c r="R215" s="291"/>
      <c r="S215" s="292"/>
      <c r="T215" s="290" t="s">
        <v>140</v>
      </c>
      <c r="U215" s="293"/>
      <c r="V215" s="303"/>
      <c r="W215" s="301" t="s">
        <v>140</v>
      </c>
      <c r="X215" s="304"/>
      <c r="Y215" s="300"/>
      <c r="Z215" s="301" t="s">
        <v>140</v>
      </c>
      <c r="AA215" s="302"/>
      <c r="AB215" s="289"/>
      <c r="AC215" s="301" t="s">
        <v>140</v>
      </c>
      <c r="AD215" s="291"/>
      <c r="AE215" s="292"/>
      <c r="AF215" s="290" t="s">
        <v>140</v>
      </c>
      <c r="AG215" s="293"/>
      <c r="AH215" s="289"/>
      <c r="AI215" s="301" t="s">
        <v>140</v>
      </c>
      <c r="AJ215" s="291"/>
      <c r="AK215" s="292"/>
      <c r="AL215" s="290" t="s">
        <v>140</v>
      </c>
      <c r="AM215" s="293"/>
      <c r="AN215" s="289"/>
      <c r="AO215" s="301" t="s">
        <v>140</v>
      </c>
      <c r="AP215" s="291"/>
      <c r="AQ215" s="292"/>
      <c r="AR215" s="290" t="s">
        <v>140</v>
      </c>
      <c r="AS215" s="293"/>
      <c r="AT215" s="289"/>
      <c r="AU215" s="301" t="s">
        <v>140</v>
      </c>
      <c r="AV215" s="291"/>
      <c r="AW215" s="292"/>
      <c r="AX215" s="290" t="s">
        <v>140</v>
      </c>
      <c r="AY215" s="293"/>
      <c r="AZ215" s="287" t="str">
        <f t="shared" si="116"/>
        <v/>
      </c>
      <c r="BA215" s="288" t="str">
        <f t="shared" si="117"/>
        <v/>
      </c>
      <c r="BB215" s="265">
        <f t="shared" si="118"/>
        <v>0</v>
      </c>
      <c r="BC215" s="266">
        <f t="shared" si="119"/>
        <v>0</v>
      </c>
    </row>
    <row r="216" spans="1:55" ht="18" customHeight="1" x14ac:dyDescent="0.2">
      <c r="A216" s="708"/>
      <c r="B216" s="558"/>
      <c r="C216" s="709"/>
      <c r="D216" s="289"/>
      <c r="E216" s="301" t="s">
        <v>140</v>
      </c>
      <c r="F216" s="291"/>
      <c r="G216" s="292"/>
      <c r="H216" s="290" t="s">
        <v>140</v>
      </c>
      <c r="I216" s="293"/>
      <c r="J216" s="289"/>
      <c r="K216" s="301" t="s">
        <v>140</v>
      </c>
      <c r="L216" s="291"/>
      <c r="M216" s="292"/>
      <c r="N216" s="290" t="s">
        <v>140</v>
      </c>
      <c r="O216" s="293"/>
      <c r="P216" s="289"/>
      <c r="Q216" s="301" t="s">
        <v>140</v>
      </c>
      <c r="R216" s="291"/>
      <c r="S216" s="292"/>
      <c r="T216" s="290" t="s">
        <v>140</v>
      </c>
      <c r="U216" s="293"/>
      <c r="V216" s="303"/>
      <c r="W216" s="301" t="s">
        <v>140</v>
      </c>
      <c r="X216" s="304"/>
      <c r="Y216" s="300"/>
      <c r="Z216" s="301" t="s">
        <v>140</v>
      </c>
      <c r="AA216" s="302"/>
      <c r="AB216" s="289"/>
      <c r="AC216" s="301" t="s">
        <v>140</v>
      </c>
      <c r="AD216" s="291"/>
      <c r="AE216" s="292"/>
      <c r="AF216" s="290" t="s">
        <v>140</v>
      </c>
      <c r="AG216" s="293"/>
      <c r="AH216" s="289"/>
      <c r="AI216" s="301" t="s">
        <v>140</v>
      </c>
      <c r="AJ216" s="291"/>
      <c r="AK216" s="292"/>
      <c r="AL216" s="290" t="s">
        <v>140</v>
      </c>
      <c r="AM216" s="293"/>
      <c r="AN216" s="289"/>
      <c r="AO216" s="301" t="s">
        <v>140</v>
      </c>
      <c r="AP216" s="291"/>
      <c r="AQ216" s="292"/>
      <c r="AR216" s="290" t="s">
        <v>140</v>
      </c>
      <c r="AS216" s="293"/>
      <c r="AT216" s="289"/>
      <c r="AU216" s="301" t="s">
        <v>140</v>
      </c>
      <c r="AV216" s="291"/>
      <c r="AW216" s="292"/>
      <c r="AX216" s="290" t="s">
        <v>140</v>
      </c>
      <c r="AY216" s="293"/>
      <c r="AZ216" s="287" t="str">
        <f t="shared" si="116"/>
        <v/>
      </c>
      <c r="BA216" s="288" t="str">
        <f t="shared" si="117"/>
        <v/>
      </c>
      <c r="BB216" s="265">
        <f t="shared" si="118"/>
        <v>0</v>
      </c>
      <c r="BC216" s="266">
        <f t="shared" si="119"/>
        <v>0</v>
      </c>
    </row>
    <row r="217" spans="1:55" ht="18" customHeight="1" x14ac:dyDescent="0.2">
      <c r="A217" s="708"/>
      <c r="B217" s="558"/>
      <c r="C217" s="709"/>
      <c r="D217" s="289"/>
      <c r="E217" s="301" t="s">
        <v>140</v>
      </c>
      <c r="F217" s="291"/>
      <c r="G217" s="292"/>
      <c r="H217" s="290" t="s">
        <v>140</v>
      </c>
      <c r="I217" s="293"/>
      <c r="J217" s="289"/>
      <c r="K217" s="301" t="s">
        <v>140</v>
      </c>
      <c r="L217" s="291"/>
      <c r="M217" s="292"/>
      <c r="N217" s="290" t="s">
        <v>140</v>
      </c>
      <c r="O217" s="293"/>
      <c r="P217" s="289"/>
      <c r="Q217" s="301" t="s">
        <v>140</v>
      </c>
      <c r="R217" s="291"/>
      <c r="S217" s="292"/>
      <c r="T217" s="290" t="s">
        <v>140</v>
      </c>
      <c r="U217" s="293"/>
      <c r="V217" s="303"/>
      <c r="W217" s="301" t="s">
        <v>140</v>
      </c>
      <c r="X217" s="304"/>
      <c r="Y217" s="300"/>
      <c r="Z217" s="301" t="s">
        <v>140</v>
      </c>
      <c r="AA217" s="302"/>
      <c r="AB217" s="289"/>
      <c r="AC217" s="301" t="s">
        <v>140</v>
      </c>
      <c r="AD217" s="291"/>
      <c r="AE217" s="292"/>
      <c r="AF217" s="290" t="s">
        <v>140</v>
      </c>
      <c r="AG217" s="293"/>
      <c r="AH217" s="289"/>
      <c r="AI217" s="301" t="s">
        <v>140</v>
      </c>
      <c r="AJ217" s="291"/>
      <c r="AK217" s="292"/>
      <c r="AL217" s="290" t="s">
        <v>140</v>
      </c>
      <c r="AM217" s="293"/>
      <c r="AN217" s="289"/>
      <c r="AO217" s="301" t="s">
        <v>140</v>
      </c>
      <c r="AP217" s="291"/>
      <c r="AQ217" s="292"/>
      <c r="AR217" s="290" t="s">
        <v>140</v>
      </c>
      <c r="AS217" s="293"/>
      <c r="AT217" s="289"/>
      <c r="AU217" s="301" t="s">
        <v>140</v>
      </c>
      <c r="AV217" s="291"/>
      <c r="AW217" s="292"/>
      <c r="AX217" s="290" t="s">
        <v>140</v>
      </c>
      <c r="AY217" s="293"/>
      <c r="AZ217" s="287" t="str">
        <f t="shared" si="116"/>
        <v/>
      </c>
      <c r="BA217" s="288" t="str">
        <f t="shared" si="117"/>
        <v/>
      </c>
      <c r="BB217" s="265">
        <f t="shared" si="118"/>
        <v>0</v>
      </c>
      <c r="BC217" s="266">
        <f t="shared" si="119"/>
        <v>0</v>
      </c>
    </row>
    <row r="218" spans="1:55" ht="18" customHeight="1" x14ac:dyDescent="0.2">
      <c r="A218" s="708"/>
      <c r="B218" s="558"/>
      <c r="C218" s="709"/>
      <c r="D218" s="289"/>
      <c r="E218" s="301" t="s">
        <v>140</v>
      </c>
      <c r="F218" s="291"/>
      <c r="G218" s="292"/>
      <c r="H218" s="290" t="s">
        <v>140</v>
      </c>
      <c r="I218" s="293"/>
      <c r="J218" s="289"/>
      <c r="K218" s="301" t="s">
        <v>140</v>
      </c>
      <c r="L218" s="291"/>
      <c r="M218" s="292"/>
      <c r="N218" s="290" t="s">
        <v>140</v>
      </c>
      <c r="O218" s="293"/>
      <c r="P218" s="289"/>
      <c r="Q218" s="301" t="s">
        <v>140</v>
      </c>
      <c r="R218" s="291"/>
      <c r="S218" s="292"/>
      <c r="T218" s="290" t="s">
        <v>140</v>
      </c>
      <c r="U218" s="293"/>
      <c r="V218" s="303"/>
      <c r="W218" s="301" t="s">
        <v>140</v>
      </c>
      <c r="X218" s="304"/>
      <c r="Y218" s="300"/>
      <c r="Z218" s="301" t="s">
        <v>140</v>
      </c>
      <c r="AA218" s="302"/>
      <c r="AB218" s="289"/>
      <c r="AC218" s="301" t="s">
        <v>140</v>
      </c>
      <c r="AD218" s="291"/>
      <c r="AE218" s="292"/>
      <c r="AF218" s="290" t="s">
        <v>140</v>
      </c>
      <c r="AG218" s="293"/>
      <c r="AH218" s="289"/>
      <c r="AI218" s="301" t="s">
        <v>140</v>
      </c>
      <c r="AJ218" s="291"/>
      <c r="AK218" s="292"/>
      <c r="AL218" s="290" t="s">
        <v>140</v>
      </c>
      <c r="AM218" s="293"/>
      <c r="AN218" s="289"/>
      <c r="AO218" s="301" t="s">
        <v>140</v>
      </c>
      <c r="AP218" s="291"/>
      <c r="AQ218" s="292"/>
      <c r="AR218" s="290" t="s">
        <v>140</v>
      </c>
      <c r="AS218" s="293"/>
      <c r="AT218" s="289"/>
      <c r="AU218" s="301" t="s">
        <v>140</v>
      </c>
      <c r="AV218" s="291"/>
      <c r="AW218" s="292"/>
      <c r="AX218" s="290" t="s">
        <v>140</v>
      </c>
      <c r="AY218" s="293"/>
      <c r="AZ218" s="287" t="str">
        <f t="shared" si="116"/>
        <v/>
      </c>
      <c r="BA218" s="288" t="str">
        <f t="shared" si="117"/>
        <v/>
      </c>
      <c r="BB218" s="265">
        <f t="shared" si="118"/>
        <v>0</v>
      </c>
      <c r="BC218" s="266">
        <f t="shared" si="119"/>
        <v>0</v>
      </c>
    </row>
    <row r="219" spans="1:55" ht="18" customHeight="1" x14ac:dyDescent="0.2">
      <c r="A219" s="708"/>
      <c r="B219" s="558"/>
      <c r="C219" s="709"/>
      <c r="D219" s="289"/>
      <c r="E219" s="301" t="s">
        <v>140</v>
      </c>
      <c r="F219" s="291"/>
      <c r="G219" s="292"/>
      <c r="H219" s="290" t="s">
        <v>140</v>
      </c>
      <c r="I219" s="293"/>
      <c r="J219" s="289"/>
      <c r="K219" s="301" t="s">
        <v>140</v>
      </c>
      <c r="L219" s="291"/>
      <c r="M219" s="292"/>
      <c r="N219" s="290" t="s">
        <v>140</v>
      </c>
      <c r="O219" s="293"/>
      <c r="P219" s="289"/>
      <c r="Q219" s="301" t="s">
        <v>140</v>
      </c>
      <c r="R219" s="291"/>
      <c r="S219" s="292"/>
      <c r="T219" s="290" t="s">
        <v>140</v>
      </c>
      <c r="U219" s="293"/>
      <c r="V219" s="303"/>
      <c r="W219" s="301" t="s">
        <v>140</v>
      </c>
      <c r="X219" s="304"/>
      <c r="Y219" s="300"/>
      <c r="Z219" s="301" t="s">
        <v>140</v>
      </c>
      <c r="AA219" s="302"/>
      <c r="AB219" s="289"/>
      <c r="AC219" s="301" t="s">
        <v>140</v>
      </c>
      <c r="AD219" s="291"/>
      <c r="AE219" s="292"/>
      <c r="AF219" s="290" t="s">
        <v>140</v>
      </c>
      <c r="AG219" s="293"/>
      <c r="AH219" s="289"/>
      <c r="AI219" s="301" t="s">
        <v>140</v>
      </c>
      <c r="AJ219" s="291"/>
      <c r="AK219" s="292"/>
      <c r="AL219" s="290" t="s">
        <v>140</v>
      </c>
      <c r="AM219" s="293"/>
      <c r="AN219" s="289"/>
      <c r="AO219" s="301" t="s">
        <v>140</v>
      </c>
      <c r="AP219" s="291"/>
      <c r="AQ219" s="292"/>
      <c r="AR219" s="290" t="s">
        <v>140</v>
      </c>
      <c r="AS219" s="293"/>
      <c r="AT219" s="289"/>
      <c r="AU219" s="301" t="s">
        <v>140</v>
      </c>
      <c r="AV219" s="291"/>
      <c r="AW219" s="292"/>
      <c r="AX219" s="290" t="s">
        <v>140</v>
      </c>
      <c r="AY219" s="293"/>
      <c r="AZ219" s="287" t="str">
        <f t="shared" si="116"/>
        <v/>
      </c>
      <c r="BA219" s="288" t="str">
        <f t="shared" si="117"/>
        <v/>
      </c>
      <c r="BB219" s="265">
        <f t="shared" si="118"/>
        <v>0</v>
      </c>
      <c r="BC219" s="266">
        <f t="shared" si="119"/>
        <v>0</v>
      </c>
    </row>
    <row r="220" spans="1:55" ht="18" customHeight="1" x14ac:dyDescent="0.2">
      <c r="A220" s="721"/>
      <c r="B220" s="722"/>
      <c r="C220" s="786"/>
      <c r="D220" s="289"/>
      <c r="E220" s="301" t="s">
        <v>140</v>
      </c>
      <c r="F220" s="291"/>
      <c r="G220" s="292"/>
      <c r="H220" s="290" t="s">
        <v>140</v>
      </c>
      <c r="I220" s="293"/>
      <c r="J220" s="289"/>
      <c r="K220" s="301" t="s">
        <v>140</v>
      </c>
      <c r="L220" s="291"/>
      <c r="M220" s="292"/>
      <c r="N220" s="290" t="s">
        <v>140</v>
      </c>
      <c r="O220" s="293"/>
      <c r="P220" s="289"/>
      <c r="Q220" s="301" t="s">
        <v>140</v>
      </c>
      <c r="R220" s="291"/>
      <c r="S220" s="292"/>
      <c r="T220" s="290" t="s">
        <v>140</v>
      </c>
      <c r="U220" s="293"/>
      <c r="V220" s="303"/>
      <c r="W220" s="301" t="s">
        <v>140</v>
      </c>
      <c r="X220" s="304"/>
      <c r="Y220" s="300"/>
      <c r="Z220" s="301" t="s">
        <v>140</v>
      </c>
      <c r="AA220" s="302"/>
      <c r="AB220" s="289"/>
      <c r="AC220" s="301" t="s">
        <v>140</v>
      </c>
      <c r="AD220" s="291"/>
      <c r="AE220" s="292"/>
      <c r="AF220" s="290" t="s">
        <v>140</v>
      </c>
      <c r="AG220" s="293"/>
      <c r="AH220" s="289"/>
      <c r="AI220" s="301" t="s">
        <v>140</v>
      </c>
      <c r="AJ220" s="291"/>
      <c r="AK220" s="292"/>
      <c r="AL220" s="290" t="s">
        <v>140</v>
      </c>
      <c r="AM220" s="293"/>
      <c r="AN220" s="289"/>
      <c r="AO220" s="301" t="s">
        <v>140</v>
      </c>
      <c r="AP220" s="291"/>
      <c r="AQ220" s="292"/>
      <c r="AR220" s="290" t="s">
        <v>140</v>
      </c>
      <c r="AS220" s="293"/>
      <c r="AT220" s="289"/>
      <c r="AU220" s="301" t="s">
        <v>140</v>
      </c>
      <c r="AV220" s="291"/>
      <c r="AW220" s="292"/>
      <c r="AX220" s="290" t="s">
        <v>140</v>
      </c>
      <c r="AY220" s="293"/>
      <c r="AZ220" s="287" t="str">
        <f t="shared" si="116"/>
        <v/>
      </c>
      <c r="BA220" s="288" t="str">
        <f t="shared" si="117"/>
        <v/>
      </c>
      <c r="BB220" s="265">
        <f t="shared" si="118"/>
        <v>0</v>
      </c>
      <c r="BC220" s="266">
        <f t="shared" si="119"/>
        <v>0</v>
      </c>
    </row>
    <row r="221" spans="1:55" ht="18" customHeight="1" thickBot="1" x14ac:dyDescent="0.3">
      <c r="A221" s="1389" t="s">
        <v>130</v>
      </c>
      <c r="B221" s="1390"/>
      <c r="C221" s="1391"/>
      <c r="D221" s="1398" t="s">
        <v>447</v>
      </c>
      <c r="E221" s="1399"/>
      <c r="F221" s="1438"/>
      <c r="G221" s="1407" t="s">
        <v>448</v>
      </c>
      <c r="H221" s="1381"/>
      <c r="I221" s="1437"/>
      <c r="J221" s="1392" t="s">
        <v>447</v>
      </c>
      <c r="K221" s="1381"/>
      <c r="L221" s="1437"/>
      <c r="M221" s="1408" t="s">
        <v>448</v>
      </c>
      <c r="N221" s="1399"/>
      <c r="O221" s="1399"/>
      <c r="P221" s="1398" t="s">
        <v>447</v>
      </c>
      <c r="Q221" s="1399"/>
      <c r="R221" s="1399"/>
      <c r="S221" s="1381" t="s">
        <v>448</v>
      </c>
      <c r="T221" s="1381"/>
      <c r="U221" s="1382"/>
      <c r="V221" s="1383" t="s">
        <v>447</v>
      </c>
      <c r="W221" s="1384"/>
      <c r="X221" s="1384"/>
      <c r="Y221" s="1384" t="s">
        <v>448</v>
      </c>
      <c r="Z221" s="1384"/>
      <c r="AA221" s="1385"/>
      <c r="AB221" s="1392" t="s">
        <v>447</v>
      </c>
      <c r="AC221" s="1381"/>
      <c r="AD221" s="1437"/>
      <c r="AE221" s="1408" t="s">
        <v>448</v>
      </c>
      <c r="AF221" s="1399"/>
      <c r="AG221" s="1399"/>
      <c r="AH221" s="1386" t="s">
        <v>447</v>
      </c>
      <c r="AI221" s="1387"/>
      <c r="AJ221" s="1388"/>
      <c r="AK221" s="1439" t="s">
        <v>448</v>
      </c>
      <c r="AL221" s="1440"/>
      <c r="AM221" s="1441"/>
      <c r="AN221" s="1386" t="s">
        <v>447</v>
      </c>
      <c r="AO221" s="1387"/>
      <c r="AP221" s="1387"/>
      <c r="AQ221" s="1387" t="s">
        <v>448</v>
      </c>
      <c r="AR221" s="1387"/>
      <c r="AS221" s="1393"/>
      <c r="AT221" s="1376" t="s">
        <v>447</v>
      </c>
      <c r="AU221" s="1351"/>
      <c r="AV221" s="1351"/>
      <c r="AW221" s="1350" t="s">
        <v>448</v>
      </c>
      <c r="AX221" s="1350"/>
      <c r="AY221" s="1377"/>
      <c r="AZ221" s="298"/>
      <c r="BA221" s="299"/>
      <c r="BB221" s="265">
        <f t="shared" si="118"/>
        <v>0</v>
      </c>
      <c r="BC221" s="266">
        <f t="shared" si="119"/>
        <v>0</v>
      </c>
    </row>
    <row r="222" spans="1:55" ht="18" customHeight="1" x14ac:dyDescent="0.25">
      <c r="A222" s="781"/>
      <c r="B222" s="281" t="str">
        <f t="shared" ref="B222:B228" si="120">IF(A222&lt;&gt;"","-","")</f>
        <v/>
      </c>
      <c r="C222" s="739"/>
      <c r="D222" s="289"/>
      <c r="E222" s="290" t="s">
        <v>140</v>
      </c>
      <c r="F222" s="291"/>
      <c r="G222" s="292"/>
      <c r="H222" s="290" t="s">
        <v>140</v>
      </c>
      <c r="I222" s="293"/>
      <c r="J222" s="289"/>
      <c r="K222" s="290" t="s">
        <v>140</v>
      </c>
      <c r="L222" s="291"/>
      <c r="M222" s="292"/>
      <c r="N222" s="290" t="s">
        <v>140</v>
      </c>
      <c r="O222" s="293"/>
      <c r="P222" s="303"/>
      <c r="Q222" s="301" t="s">
        <v>140</v>
      </c>
      <c r="R222" s="304"/>
      <c r="S222" s="292"/>
      <c r="T222" s="290" t="s">
        <v>140</v>
      </c>
      <c r="U222" s="293"/>
      <c r="V222" s="303"/>
      <c r="W222" s="301" t="s">
        <v>140</v>
      </c>
      <c r="X222" s="304"/>
      <c r="Y222" s="300"/>
      <c r="Z222" s="301" t="s">
        <v>140</v>
      </c>
      <c r="AA222" s="302"/>
      <c r="AB222" s="289"/>
      <c r="AC222" s="290" t="s">
        <v>140</v>
      </c>
      <c r="AD222" s="291"/>
      <c r="AE222" s="292"/>
      <c r="AF222" s="290" t="s">
        <v>140</v>
      </c>
      <c r="AG222" s="293"/>
      <c r="AH222" s="289"/>
      <c r="AI222" s="290" t="s">
        <v>140</v>
      </c>
      <c r="AJ222" s="291"/>
      <c r="AK222" s="292"/>
      <c r="AL222" s="290" t="s">
        <v>140</v>
      </c>
      <c r="AM222" s="293"/>
      <c r="AN222" s="289"/>
      <c r="AO222" s="290" t="s">
        <v>140</v>
      </c>
      <c r="AP222" s="291"/>
      <c r="AQ222" s="292"/>
      <c r="AR222" s="290" t="s">
        <v>140</v>
      </c>
      <c r="AS222" s="293"/>
      <c r="AT222" s="289"/>
      <c r="AU222" s="290" t="s">
        <v>140</v>
      </c>
      <c r="AV222" s="291"/>
      <c r="AW222" s="292"/>
      <c r="AX222" s="290" t="s">
        <v>140</v>
      </c>
      <c r="AY222" s="293"/>
      <c r="AZ222" s="287" t="str">
        <f t="shared" ref="AZ222:AZ228" si="121">IF(BB222&gt;0,BB222,IF(BC222&gt;0,BB222,""))</f>
        <v/>
      </c>
      <c r="BA222" s="288" t="str">
        <f t="shared" ref="BA222:BA228" si="122">IF(BB222&gt;0,BC222,IF(BC222&gt;0,BC222,""))</f>
        <v/>
      </c>
      <c r="BB222" s="265">
        <f t="shared" ref="BB222:BB228" si="123">SUM(D222,G222,J222,M222,P222,S222,V222,Y222,AB222,AE222,AH222,AK222,AN222,AQ222,AT222,AW222)</f>
        <v>0</v>
      </c>
      <c r="BC222" s="266">
        <f t="shared" ref="BC222:BC228" si="124">SUM(F222,I222,L222,O222,R222,U222,X222,AA222,AD222,AG222,AJ222,AM222,AP222,AS222,AV222,AY222)</f>
        <v>0</v>
      </c>
    </row>
    <row r="223" spans="1:55" ht="18" customHeight="1" x14ac:dyDescent="0.25">
      <c r="A223" s="782"/>
      <c r="B223" s="281" t="str">
        <f t="shared" si="120"/>
        <v/>
      </c>
      <c r="C223" s="739"/>
      <c r="D223" s="289"/>
      <c r="E223" s="290" t="s">
        <v>140</v>
      </c>
      <c r="F223" s="291"/>
      <c r="G223" s="292"/>
      <c r="H223" s="290" t="s">
        <v>140</v>
      </c>
      <c r="I223" s="293"/>
      <c r="J223" s="289"/>
      <c r="K223" s="290" t="s">
        <v>140</v>
      </c>
      <c r="L223" s="291"/>
      <c r="M223" s="292"/>
      <c r="N223" s="290" t="s">
        <v>140</v>
      </c>
      <c r="O223" s="293"/>
      <c r="P223" s="303"/>
      <c r="Q223" s="301" t="s">
        <v>140</v>
      </c>
      <c r="R223" s="304"/>
      <c r="S223" s="292"/>
      <c r="T223" s="290" t="s">
        <v>140</v>
      </c>
      <c r="U223" s="293"/>
      <c r="V223" s="303"/>
      <c r="W223" s="301" t="s">
        <v>140</v>
      </c>
      <c r="X223" s="304"/>
      <c r="Y223" s="300"/>
      <c r="Z223" s="301" t="s">
        <v>140</v>
      </c>
      <c r="AA223" s="302"/>
      <c r="AB223" s="289"/>
      <c r="AC223" s="290" t="s">
        <v>140</v>
      </c>
      <c r="AD223" s="291"/>
      <c r="AE223" s="292"/>
      <c r="AF223" s="290" t="s">
        <v>140</v>
      </c>
      <c r="AG223" s="293"/>
      <c r="AH223" s="289"/>
      <c r="AI223" s="290" t="s">
        <v>140</v>
      </c>
      <c r="AJ223" s="291"/>
      <c r="AK223" s="292"/>
      <c r="AL223" s="290" t="s">
        <v>140</v>
      </c>
      <c r="AM223" s="293"/>
      <c r="AN223" s="289"/>
      <c r="AO223" s="290" t="s">
        <v>140</v>
      </c>
      <c r="AP223" s="291"/>
      <c r="AQ223" s="292"/>
      <c r="AR223" s="290" t="s">
        <v>140</v>
      </c>
      <c r="AS223" s="293"/>
      <c r="AT223" s="289"/>
      <c r="AU223" s="290" t="s">
        <v>140</v>
      </c>
      <c r="AV223" s="291"/>
      <c r="AW223" s="292"/>
      <c r="AX223" s="290" t="s">
        <v>140</v>
      </c>
      <c r="AY223" s="293"/>
      <c r="AZ223" s="287" t="str">
        <f t="shared" si="121"/>
        <v/>
      </c>
      <c r="BA223" s="288" t="str">
        <f t="shared" si="122"/>
        <v/>
      </c>
      <c r="BB223" s="265">
        <f t="shared" si="123"/>
        <v>0</v>
      </c>
      <c r="BC223" s="266">
        <f t="shared" si="124"/>
        <v>0</v>
      </c>
    </row>
    <row r="224" spans="1:55" ht="18" customHeight="1" x14ac:dyDescent="0.25">
      <c r="A224" s="781"/>
      <c r="B224" s="281" t="str">
        <f t="shared" si="120"/>
        <v/>
      </c>
      <c r="C224" s="739"/>
      <c r="D224" s="294"/>
      <c r="E224" s="275" t="s">
        <v>140</v>
      </c>
      <c r="F224" s="295"/>
      <c r="G224" s="296"/>
      <c r="H224" s="275" t="s">
        <v>140</v>
      </c>
      <c r="I224" s="297"/>
      <c r="J224" s="294"/>
      <c r="K224" s="275" t="s">
        <v>140</v>
      </c>
      <c r="L224" s="295"/>
      <c r="M224" s="296"/>
      <c r="N224" s="275" t="s">
        <v>140</v>
      </c>
      <c r="O224" s="297"/>
      <c r="P224" s="379"/>
      <c r="Q224" s="380" t="s">
        <v>140</v>
      </c>
      <c r="R224" s="381"/>
      <c r="S224" s="296"/>
      <c r="T224" s="275" t="s">
        <v>140</v>
      </c>
      <c r="U224" s="297"/>
      <c r="V224" s="379"/>
      <c r="W224" s="380" t="s">
        <v>140</v>
      </c>
      <c r="X224" s="381"/>
      <c r="Y224" s="382"/>
      <c r="Z224" s="380" t="s">
        <v>140</v>
      </c>
      <c r="AA224" s="383"/>
      <c r="AB224" s="294"/>
      <c r="AC224" s="275" t="s">
        <v>140</v>
      </c>
      <c r="AD224" s="295"/>
      <c r="AE224" s="296"/>
      <c r="AF224" s="275" t="s">
        <v>140</v>
      </c>
      <c r="AG224" s="297"/>
      <c r="AH224" s="294"/>
      <c r="AI224" s="275" t="s">
        <v>140</v>
      </c>
      <c r="AJ224" s="295"/>
      <c r="AK224" s="296"/>
      <c r="AL224" s="275" t="s">
        <v>140</v>
      </c>
      <c r="AM224" s="297"/>
      <c r="AN224" s="294"/>
      <c r="AO224" s="275" t="s">
        <v>140</v>
      </c>
      <c r="AP224" s="295"/>
      <c r="AQ224" s="296"/>
      <c r="AR224" s="275" t="s">
        <v>140</v>
      </c>
      <c r="AS224" s="297"/>
      <c r="AT224" s="294"/>
      <c r="AU224" s="275" t="s">
        <v>140</v>
      </c>
      <c r="AV224" s="295"/>
      <c r="AW224" s="296"/>
      <c r="AX224" s="275" t="s">
        <v>140</v>
      </c>
      <c r="AY224" s="297"/>
      <c r="AZ224" s="287" t="str">
        <f t="shared" si="121"/>
        <v/>
      </c>
      <c r="BA224" s="288" t="str">
        <f t="shared" si="122"/>
        <v/>
      </c>
      <c r="BB224" s="265">
        <f t="shared" si="123"/>
        <v>0</v>
      </c>
      <c r="BC224" s="266">
        <f t="shared" si="124"/>
        <v>0</v>
      </c>
    </row>
    <row r="225" spans="1:55" ht="18" customHeight="1" x14ac:dyDescent="0.25">
      <c r="A225" s="805"/>
      <c r="B225" s="281" t="str">
        <f t="shared" si="120"/>
        <v/>
      </c>
      <c r="C225" s="739"/>
      <c r="D225" s="294"/>
      <c r="E225" s="275" t="s">
        <v>140</v>
      </c>
      <c r="F225" s="295"/>
      <c r="G225" s="296"/>
      <c r="H225" s="275" t="s">
        <v>140</v>
      </c>
      <c r="I225" s="297"/>
      <c r="J225" s="294"/>
      <c r="K225" s="275" t="s">
        <v>140</v>
      </c>
      <c r="L225" s="295"/>
      <c r="M225" s="296"/>
      <c r="N225" s="275" t="s">
        <v>140</v>
      </c>
      <c r="O225" s="297"/>
      <c r="P225" s="294"/>
      <c r="Q225" s="275" t="s">
        <v>140</v>
      </c>
      <c r="R225" s="295"/>
      <c r="S225" s="296"/>
      <c r="T225" s="275" t="s">
        <v>140</v>
      </c>
      <c r="U225" s="297"/>
      <c r="V225" s="379"/>
      <c r="W225" s="380" t="s">
        <v>140</v>
      </c>
      <c r="X225" s="381"/>
      <c r="Y225" s="382"/>
      <c r="Z225" s="380" t="s">
        <v>140</v>
      </c>
      <c r="AA225" s="383"/>
      <c r="AB225" s="294"/>
      <c r="AC225" s="275" t="s">
        <v>140</v>
      </c>
      <c r="AD225" s="295"/>
      <c r="AE225" s="296"/>
      <c r="AF225" s="275" t="s">
        <v>140</v>
      </c>
      <c r="AG225" s="297"/>
      <c r="AH225" s="294"/>
      <c r="AI225" s="275" t="s">
        <v>140</v>
      </c>
      <c r="AJ225" s="295"/>
      <c r="AK225" s="296"/>
      <c r="AL225" s="275" t="s">
        <v>140</v>
      </c>
      <c r="AM225" s="297"/>
      <c r="AN225" s="294"/>
      <c r="AO225" s="275" t="s">
        <v>140</v>
      </c>
      <c r="AP225" s="295"/>
      <c r="AQ225" s="296"/>
      <c r="AR225" s="275" t="s">
        <v>140</v>
      </c>
      <c r="AS225" s="297"/>
      <c r="AT225" s="294"/>
      <c r="AU225" s="275" t="s">
        <v>140</v>
      </c>
      <c r="AV225" s="295"/>
      <c r="AW225" s="296"/>
      <c r="AX225" s="275" t="s">
        <v>140</v>
      </c>
      <c r="AY225" s="297"/>
      <c r="AZ225" s="287" t="str">
        <f t="shared" si="121"/>
        <v/>
      </c>
      <c r="BA225" s="288" t="str">
        <f t="shared" si="122"/>
        <v/>
      </c>
      <c r="BB225" s="265">
        <f t="shared" si="123"/>
        <v>0</v>
      </c>
      <c r="BC225" s="266">
        <f t="shared" si="124"/>
        <v>0</v>
      </c>
    </row>
    <row r="226" spans="1:55" ht="18" customHeight="1" x14ac:dyDescent="0.25">
      <c r="A226" s="781"/>
      <c r="B226" s="281" t="str">
        <f t="shared" si="120"/>
        <v/>
      </c>
      <c r="C226" s="810"/>
      <c r="D226" s="294"/>
      <c r="E226" s="275" t="s">
        <v>140</v>
      </c>
      <c r="F226" s="295"/>
      <c r="G226" s="296"/>
      <c r="H226" s="275" t="s">
        <v>140</v>
      </c>
      <c r="I226" s="297"/>
      <c r="J226" s="294"/>
      <c r="K226" s="275" t="s">
        <v>140</v>
      </c>
      <c r="L226" s="295"/>
      <c r="M226" s="296"/>
      <c r="N226" s="275" t="s">
        <v>140</v>
      </c>
      <c r="O226" s="297"/>
      <c r="P226" s="379"/>
      <c r="Q226" s="380" t="s">
        <v>140</v>
      </c>
      <c r="R226" s="381"/>
      <c r="S226" s="296"/>
      <c r="T226" s="275" t="s">
        <v>140</v>
      </c>
      <c r="U226" s="297"/>
      <c r="V226" s="379"/>
      <c r="W226" s="380" t="s">
        <v>140</v>
      </c>
      <c r="X226" s="381"/>
      <c r="Y226" s="382"/>
      <c r="Z226" s="380" t="s">
        <v>140</v>
      </c>
      <c r="AA226" s="383"/>
      <c r="AB226" s="294"/>
      <c r="AC226" s="275" t="s">
        <v>140</v>
      </c>
      <c r="AD226" s="295"/>
      <c r="AE226" s="296"/>
      <c r="AF226" s="275" t="s">
        <v>140</v>
      </c>
      <c r="AG226" s="297"/>
      <c r="AH226" s="294"/>
      <c r="AI226" s="275" t="s">
        <v>140</v>
      </c>
      <c r="AJ226" s="295"/>
      <c r="AK226" s="296"/>
      <c r="AL226" s="275" t="s">
        <v>140</v>
      </c>
      <c r="AM226" s="297"/>
      <c r="AN226" s="294"/>
      <c r="AO226" s="275" t="s">
        <v>140</v>
      </c>
      <c r="AP226" s="295"/>
      <c r="AQ226" s="296"/>
      <c r="AR226" s="275" t="s">
        <v>140</v>
      </c>
      <c r="AS226" s="297"/>
      <c r="AT226" s="294"/>
      <c r="AU226" s="275" t="s">
        <v>140</v>
      </c>
      <c r="AV226" s="295"/>
      <c r="AW226" s="296"/>
      <c r="AX226" s="275" t="s">
        <v>140</v>
      </c>
      <c r="AY226" s="297"/>
      <c r="AZ226" s="287" t="str">
        <f t="shared" si="121"/>
        <v/>
      </c>
      <c r="BA226" s="288" t="str">
        <f t="shared" si="122"/>
        <v/>
      </c>
      <c r="BB226" s="265">
        <f t="shared" si="123"/>
        <v>0</v>
      </c>
      <c r="BC226" s="266">
        <f t="shared" si="124"/>
        <v>0</v>
      </c>
    </row>
    <row r="227" spans="1:55" ht="18" customHeight="1" x14ac:dyDescent="0.25">
      <c r="A227" s="805"/>
      <c r="B227" s="281" t="str">
        <f t="shared" si="120"/>
        <v/>
      </c>
      <c r="C227" s="810"/>
      <c r="D227" s="294"/>
      <c r="E227" s="275" t="s">
        <v>140</v>
      </c>
      <c r="F227" s="295"/>
      <c r="G227" s="296"/>
      <c r="H227" s="275" t="s">
        <v>140</v>
      </c>
      <c r="I227" s="297"/>
      <c r="J227" s="294"/>
      <c r="K227" s="275" t="s">
        <v>140</v>
      </c>
      <c r="L227" s="295"/>
      <c r="M227" s="296"/>
      <c r="N227" s="275" t="s">
        <v>140</v>
      </c>
      <c r="O227" s="297"/>
      <c r="P227" s="294"/>
      <c r="Q227" s="275" t="s">
        <v>140</v>
      </c>
      <c r="R227" s="295"/>
      <c r="S227" s="296"/>
      <c r="T227" s="275" t="s">
        <v>140</v>
      </c>
      <c r="U227" s="297"/>
      <c r="V227" s="379"/>
      <c r="W227" s="380" t="s">
        <v>140</v>
      </c>
      <c r="X227" s="381"/>
      <c r="Y227" s="382"/>
      <c r="Z227" s="380" t="s">
        <v>140</v>
      </c>
      <c r="AA227" s="383"/>
      <c r="AB227" s="294"/>
      <c r="AC227" s="275" t="s">
        <v>140</v>
      </c>
      <c r="AD227" s="295"/>
      <c r="AE227" s="296"/>
      <c r="AF227" s="275" t="s">
        <v>140</v>
      </c>
      <c r="AG227" s="297"/>
      <c r="AH227" s="294"/>
      <c r="AI227" s="275" t="s">
        <v>140</v>
      </c>
      <c r="AJ227" s="295"/>
      <c r="AK227" s="296"/>
      <c r="AL227" s="275" t="s">
        <v>140</v>
      </c>
      <c r="AM227" s="297"/>
      <c r="AN227" s="294"/>
      <c r="AO227" s="275" t="s">
        <v>140</v>
      </c>
      <c r="AP227" s="295"/>
      <c r="AQ227" s="296"/>
      <c r="AR227" s="275" t="s">
        <v>140</v>
      </c>
      <c r="AS227" s="297"/>
      <c r="AT227" s="294"/>
      <c r="AU227" s="275" t="s">
        <v>140</v>
      </c>
      <c r="AV227" s="295"/>
      <c r="AW227" s="296"/>
      <c r="AX227" s="275" t="s">
        <v>140</v>
      </c>
      <c r="AY227" s="297"/>
      <c r="AZ227" s="287" t="str">
        <f t="shared" si="121"/>
        <v/>
      </c>
      <c r="BA227" s="288" t="str">
        <f t="shared" si="122"/>
        <v/>
      </c>
      <c r="BB227" s="265">
        <f t="shared" si="123"/>
        <v>0</v>
      </c>
      <c r="BC227" s="266">
        <f t="shared" si="124"/>
        <v>0</v>
      </c>
    </row>
    <row r="228" spans="1:55" ht="18" customHeight="1" x14ac:dyDescent="0.25">
      <c r="A228" s="781"/>
      <c r="B228" s="281" t="str">
        <f t="shared" si="120"/>
        <v/>
      </c>
      <c r="C228" s="810"/>
      <c r="D228" s="294"/>
      <c r="E228" s="275" t="s">
        <v>140</v>
      </c>
      <c r="F228" s="295"/>
      <c r="G228" s="296"/>
      <c r="H228" s="275" t="s">
        <v>140</v>
      </c>
      <c r="I228" s="297"/>
      <c r="J228" s="294"/>
      <c r="K228" s="275" t="s">
        <v>140</v>
      </c>
      <c r="L228" s="295"/>
      <c r="M228" s="296"/>
      <c r="N228" s="275" t="s">
        <v>140</v>
      </c>
      <c r="O228" s="297"/>
      <c r="P228" s="294"/>
      <c r="Q228" s="275" t="s">
        <v>140</v>
      </c>
      <c r="R228" s="295"/>
      <c r="S228" s="296"/>
      <c r="T228" s="275" t="s">
        <v>140</v>
      </c>
      <c r="U228" s="297"/>
      <c r="V228" s="379"/>
      <c r="W228" s="380" t="s">
        <v>140</v>
      </c>
      <c r="X228" s="381"/>
      <c r="Y228" s="382"/>
      <c r="Z228" s="380" t="s">
        <v>140</v>
      </c>
      <c r="AA228" s="383"/>
      <c r="AB228" s="294"/>
      <c r="AC228" s="275" t="s">
        <v>140</v>
      </c>
      <c r="AD228" s="295"/>
      <c r="AE228" s="296"/>
      <c r="AF228" s="275" t="s">
        <v>140</v>
      </c>
      <c r="AG228" s="297"/>
      <c r="AH228" s="294"/>
      <c r="AI228" s="275" t="s">
        <v>140</v>
      </c>
      <c r="AJ228" s="295"/>
      <c r="AK228" s="296"/>
      <c r="AL228" s="275" t="s">
        <v>140</v>
      </c>
      <c r="AM228" s="297"/>
      <c r="AN228" s="294"/>
      <c r="AO228" s="275" t="s">
        <v>140</v>
      </c>
      <c r="AP228" s="295"/>
      <c r="AQ228" s="296"/>
      <c r="AR228" s="275" t="s">
        <v>140</v>
      </c>
      <c r="AS228" s="297"/>
      <c r="AT228" s="294"/>
      <c r="AU228" s="275" t="s">
        <v>140</v>
      </c>
      <c r="AV228" s="295"/>
      <c r="AW228" s="296"/>
      <c r="AX228" s="275" t="s">
        <v>140</v>
      </c>
      <c r="AY228" s="297"/>
      <c r="AZ228" s="287" t="str">
        <f t="shared" si="121"/>
        <v/>
      </c>
      <c r="BA228" s="288" t="str">
        <f t="shared" si="122"/>
        <v/>
      </c>
      <c r="BB228" s="265">
        <f t="shared" si="123"/>
        <v>0</v>
      </c>
      <c r="BC228" s="266">
        <f t="shared" si="124"/>
        <v>0</v>
      </c>
    </row>
    <row r="229" spans="1:55" ht="18" customHeight="1" x14ac:dyDescent="0.25">
      <c r="A229" s="548"/>
      <c r="B229" s="281" t="str">
        <f t="shared" ref="B229:B250" si="125">IF(A229&lt;&gt;"","-","")</f>
        <v/>
      </c>
      <c r="C229" s="549"/>
      <c r="D229" s="294"/>
      <c r="E229" s="275" t="s">
        <v>140</v>
      </c>
      <c r="F229" s="295"/>
      <c r="G229" s="296"/>
      <c r="H229" s="275" t="s">
        <v>140</v>
      </c>
      <c r="I229" s="297"/>
      <c r="J229" s="294"/>
      <c r="K229" s="275" t="s">
        <v>140</v>
      </c>
      <c r="L229" s="295"/>
      <c r="M229" s="296"/>
      <c r="N229" s="275" t="s">
        <v>140</v>
      </c>
      <c r="O229" s="297"/>
      <c r="P229" s="294"/>
      <c r="Q229" s="275" t="s">
        <v>140</v>
      </c>
      <c r="R229" s="295"/>
      <c r="S229" s="296"/>
      <c r="T229" s="275" t="s">
        <v>140</v>
      </c>
      <c r="U229" s="297"/>
      <c r="V229" s="379"/>
      <c r="W229" s="380" t="s">
        <v>140</v>
      </c>
      <c r="X229" s="381"/>
      <c r="Y229" s="382"/>
      <c r="Z229" s="380" t="s">
        <v>140</v>
      </c>
      <c r="AA229" s="383"/>
      <c r="AB229" s="294"/>
      <c r="AC229" s="275" t="s">
        <v>140</v>
      </c>
      <c r="AD229" s="295"/>
      <c r="AE229" s="296"/>
      <c r="AF229" s="275" t="s">
        <v>140</v>
      </c>
      <c r="AG229" s="297"/>
      <c r="AH229" s="294"/>
      <c r="AI229" s="275" t="s">
        <v>140</v>
      </c>
      <c r="AJ229" s="295"/>
      <c r="AK229" s="296"/>
      <c r="AL229" s="275" t="s">
        <v>140</v>
      </c>
      <c r="AM229" s="297"/>
      <c r="AN229" s="294"/>
      <c r="AO229" s="275" t="s">
        <v>140</v>
      </c>
      <c r="AP229" s="295"/>
      <c r="AQ229" s="296"/>
      <c r="AR229" s="275" t="s">
        <v>140</v>
      </c>
      <c r="AS229" s="297"/>
      <c r="AT229" s="294"/>
      <c r="AU229" s="275" t="s">
        <v>140</v>
      </c>
      <c r="AV229" s="295"/>
      <c r="AW229" s="296"/>
      <c r="AX229" s="275" t="s">
        <v>140</v>
      </c>
      <c r="AY229" s="297"/>
      <c r="AZ229" s="287" t="str">
        <f t="shared" ref="AZ229:AZ232" si="126">IF(BB229&gt;0,BB229,IF(BC229&gt;0,BB229,""))</f>
        <v/>
      </c>
      <c r="BA229" s="288" t="str">
        <f t="shared" ref="BA229:BA232" si="127">IF(BB229&gt;0,BC229,IF(BC229&gt;0,BC229,""))</f>
        <v/>
      </c>
      <c r="BB229" s="265">
        <f t="shared" ref="BB229:BB232" si="128">SUM(D229,G229,J229,M229,P229,S229,V229,Y229,AB229,AE229,AH229,AK229,AN229,AQ229,AT229,AW229)</f>
        <v>0</v>
      </c>
      <c r="BC229" s="266">
        <f t="shared" ref="BC229:BC232" si="129">SUM(F229,I229,L229,O229,R229,U229,X229,AA229,AD229,AG229,AJ229,AM229,AP229,AS229,AV229,AY229)</f>
        <v>0</v>
      </c>
    </row>
    <row r="230" spans="1:55" ht="18" customHeight="1" x14ac:dyDescent="0.25">
      <c r="A230" s="548"/>
      <c r="B230" s="281" t="str">
        <f t="shared" si="125"/>
        <v/>
      </c>
      <c r="C230" s="549"/>
      <c r="D230" s="294"/>
      <c r="E230" s="275" t="s">
        <v>140</v>
      </c>
      <c r="F230" s="295"/>
      <c r="G230" s="296"/>
      <c r="H230" s="275" t="s">
        <v>140</v>
      </c>
      <c r="I230" s="297"/>
      <c r="J230" s="294"/>
      <c r="K230" s="275" t="s">
        <v>140</v>
      </c>
      <c r="L230" s="295"/>
      <c r="M230" s="296"/>
      <c r="N230" s="275" t="s">
        <v>140</v>
      </c>
      <c r="O230" s="297"/>
      <c r="P230" s="294"/>
      <c r="Q230" s="275" t="s">
        <v>140</v>
      </c>
      <c r="R230" s="295"/>
      <c r="S230" s="296"/>
      <c r="T230" s="275" t="s">
        <v>140</v>
      </c>
      <c r="U230" s="297"/>
      <c r="V230" s="379"/>
      <c r="W230" s="380" t="s">
        <v>140</v>
      </c>
      <c r="X230" s="381"/>
      <c r="Y230" s="382"/>
      <c r="Z230" s="380" t="s">
        <v>140</v>
      </c>
      <c r="AA230" s="383"/>
      <c r="AB230" s="294"/>
      <c r="AC230" s="275" t="s">
        <v>140</v>
      </c>
      <c r="AD230" s="295"/>
      <c r="AE230" s="296"/>
      <c r="AF230" s="275" t="s">
        <v>140</v>
      </c>
      <c r="AG230" s="297"/>
      <c r="AH230" s="294"/>
      <c r="AI230" s="275" t="s">
        <v>140</v>
      </c>
      <c r="AJ230" s="295"/>
      <c r="AK230" s="296"/>
      <c r="AL230" s="275" t="s">
        <v>140</v>
      </c>
      <c r="AM230" s="297"/>
      <c r="AN230" s="294"/>
      <c r="AO230" s="275" t="s">
        <v>140</v>
      </c>
      <c r="AP230" s="295"/>
      <c r="AQ230" s="296"/>
      <c r="AR230" s="275" t="s">
        <v>140</v>
      </c>
      <c r="AS230" s="297"/>
      <c r="AT230" s="294"/>
      <c r="AU230" s="275" t="s">
        <v>140</v>
      </c>
      <c r="AV230" s="295"/>
      <c r="AW230" s="296"/>
      <c r="AX230" s="275" t="s">
        <v>140</v>
      </c>
      <c r="AY230" s="297"/>
      <c r="AZ230" s="287" t="str">
        <f t="shared" si="126"/>
        <v/>
      </c>
      <c r="BA230" s="288" t="str">
        <f t="shared" si="127"/>
        <v/>
      </c>
      <c r="BB230" s="265">
        <f t="shared" si="128"/>
        <v>0</v>
      </c>
      <c r="BC230" s="266">
        <f t="shared" si="129"/>
        <v>0</v>
      </c>
    </row>
    <row r="231" spans="1:55" ht="18" customHeight="1" x14ac:dyDescent="0.25">
      <c r="A231" s="548"/>
      <c r="B231" s="281" t="str">
        <f t="shared" si="125"/>
        <v/>
      </c>
      <c r="C231" s="549"/>
      <c r="D231" s="294"/>
      <c r="E231" s="275" t="s">
        <v>140</v>
      </c>
      <c r="F231" s="295"/>
      <c r="G231" s="296"/>
      <c r="H231" s="275" t="s">
        <v>140</v>
      </c>
      <c r="I231" s="297"/>
      <c r="J231" s="294"/>
      <c r="K231" s="275" t="s">
        <v>140</v>
      </c>
      <c r="L231" s="295"/>
      <c r="M231" s="296"/>
      <c r="N231" s="275" t="s">
        <v>140</v>
      </c>
      <c r="O231" s="297"/>
      <c r="P231" s="294"/>
      <c r="Q231" s="275" t="s">
        <v>140</v>
      </c>
      <c r="R231" s="295"/>
      <c r="S231" s="296"/>
      <c r="T231" s="275" t="s">
        <v>140</v>
      </c>
      <c r="U231" s="297"/>
      <c r="V231" s="379"/>
      <c r="W231" s="380" t="s">
        <v>140</v>
      </c>
      <c r="X231" s="381"/>
      <c r="Y231" s="382"/>
      <c r="Z231" s="380" t="s">
        <v>140</v>
      </c>
      <c r="AA231" s="383"/>
      <c r="AB231" s="294"/>
      <c r="AC231" s="275" t="s">
        <v>140</v>
      </c>
      <c r="AD231" s="295"/>
      <c r="AE231" s="296"/>
      <c r="AF231" s="275" t="s">
        <v>140</v>
      </c>
      <c r="AG231" s="297"/>
      <c r="AH231" s="294"/>
      <c r="AI231" s="275" t="s">
        <v>140</v>
      </c>
      <c r="AJ231" s="295"/>
      <c r="AK231" s="296"/>
      <c r="AL231" s="275" t="s">
        <v>140</v>
      </c>
      <c r="AM231" s="297"/>
      <c r="AN231" s="294"/>
      <c r="AO231" s="275" t="s">
        <v>140</v>
      </c>
      <c r="AP231" s="295"/>
      <c r="AQ231" s="296"/>
      <c r="AR231" s="275" t="s">
        <v>140</v>
      </c>
      <c r="AS231" s="297"/>
      <c r="AT231" s="294"/>
      <c r="AU231" s="275" t="s">
        <v>140</v>
      </c>
      <c r="AV231" s="295"/>
      <c r="AW231" s="296"/>
      <c r="AX231" s="275" t="s">
        <v>140</v>
      </c>
      <c r="AY231" s="297"/>
      <c r="AZ231" s="287" t="str">
        <f t="shared" si="126"/>
        <v/>
      </c>
      <c r="BA231" s="288" t="str">
        <f t="shared" si="127"/>
        <v/>
      </c>
      <c r="BB231" s="265">
        <f t="shared" si="128"/>
        <v>0</v>
      </c>
      <c r="BC231" s="266">
        <f t="shared" si="129"/>
        <v>0</v>
      </c>
    </row>
    <row r="232" spans="1:55" ht="18" customHeight="1" x14ac:dyDescent="0.25">
      <c r="A232" s="548"/>
      <c r="B232" s="281" t="str">
        <f t="shared" si="125"/>
        <v/>
      </c>
      <c r="C232" s="549"/>
      <c r="D232" s="294"/>
      <c r="E232" s="275" t="s">
        <v>140</v>
      </c>
      <c r="F232" s="295"/>
      <c r="G232" s="296"/>
      <c r="H232" s="275" t="s">
        <v>140</v>
      </c>
      <c r="I232" s="297"/>
      <c r="J232" s="294"/>
      <c r="K232" s="275" t="s">
        <v>140</v>
      </c>
      <c r="L232" s="295"/>
      <c r="M232" s="296"/>
      <c r="N232" s="275" t="s">
        <v>140</v>
      </c>
      <c r="O232" s="297"/>
      <c r="P232" s="294"/>
      <c r="Q232" s="275" t="s">
        <v>140</v>
      </c>
      <c r="R232" s="295"/>
      <c r="S232" s="296"/>
      <c r="T232" s="275" t="s">
        <v>140</v>
      </c>
      <c r="U232" s="297"/>
      <c r="V232" s="379"/>
      <c r="W232" s="380" t="s">
        <v>140</v>
      </c>
      <c r="X232" s="381"/>
      <c r="Y232" s="382"/>
      <c r="Z232" s="380" t="s">
        <v>140</v>
      </c>
      <c r="AA232" s="383"/>
      <c r="AB232" s="294"/>
      <c r="AC232" s="275" t="s">
        <v>140</v>
      </c>
      <c r="AD232" s="295"/>
      <c r="AE232" s="296"/>
      <c r="AF232" s="275" t="s">
        <v>140</v>
      </c>
      <c r="AG232" s="297"/>
      <c r="AH232" s="294"/>
      <c r="AI232" s="275" t="s">
        <v>140</v>
      </c>
      <c r="AJ232" s="295"/>
      <c r="AK232" s="296"/>
      <c r="AL232" s="275" t="s">
        <v>140</v>
      </c>
      <c r="AM232" s="297"/>
      <c r="AN232" s="294"/>
      <c r="AO232" s="275" t="s">
        <v>140</v>
      </c>
      <c r="AP232" s="295"/>
      <c r="AQ232" s="296"/>
      <c r="AR232" s="275" t="s">
        <v>140</v>
      </c>
      <c r="AS232" s="297"/>
      <c r="AT232" s="294"/>
      <c r="AU232" s="275" t="s">
        <v>140</v>
      </c>
      <c r="AV232" s="295"/>
      <c r="AW232" s="296"/>
      <c r="AX232" s="275" t="s">
        <v>140</v>
      </c>
      <c r="AY232" s="297"/>
      <c r="AZ232" s="287" t="str">
        <f t="shared" si="126"/>
        <v/>
      </c>
      <c r="BA232" s="288" t="str">
        <f t="shared" si="127"/>
        <v/>
      </c>
      <c r="BB232" s="265">
        <f t="shared" si="128"/>
        <v>0</v>
      </c>
      <c r="BC232" s="266">
        <f t="shared" si="129"/>
        <v>0</v>
      </c>
    </row>
    <row r="233" spans="1:55" ht="18" customHeight="1" x14ac:dyDescent="0.25">
      <c r="A233" s="548"/>
      <c r="B233" s="281" t="str">
        <f t="shared" si="125"/>
        <v/>
      </c>
      <c r="C233" s="549"/>
      <c r="D233" s="294"/>
      <c r="E233" s="275" t="s">
        <v>140</v>
      </c>
      <c r="F233" s="295"/>
      <c r="G233" s="296"/>
      <c r="H233" s="275" t="s">
        <v>140</v>
      </c>
      <c r="I233" s="297"/>
      <c r="J233" s="294"/>
      <c r="K233" s="275" t="s">
        <v>140</v>
      </c>
      <c r="L233" s="295"/>
      <c r="M233" s="296"/>
      <c r="N233" s="275" t="s">
        <v>140</v>
      </c>
      <c r="O233" s="297"/>
      <c r="P233" s="294"/>
      <c r="Q233" s="275" t="s">
        <v>140</v>
      </c>
      <c r="R233" s="295"/>
      <c r="S233" s="296"/>
      <c r="T233" s="275" t="s">
        <v>140</v>
      </c>
      <c r="U233" s="297"/>
      <c r="V233" s="379"/>
      <c r="W233" s="380" t="s">
        <v>140</v>
      </c>
      <c r="X233" s="381"/>
      <c r="Y233" s="382"/>
      <c r="Z233" s="380" t="s">
        <v>140</v>
      </c>
      <c r="AA233" s="383"/>
      <c r="AB233" s="294"/>
      <c r="AC233" s="275" t="s">
        <v>140</v>
      </c>
      <c r="AD233" s="295"/>
      <c r="AE233" s="296"/>
      <c r="AF233" s="275" t="s">
        <v>140</v>
      </c>
      <c r="AG233" s="297"/>
      <c r="AH233" s="294"/>
      <c r="AI233" s="275" t="s">
        <v>140</v>
      </c>
      <c r="AJ233" s="295"/>
      <c r="AK233" s="296"/>
      <c r="AL233" s="275" t="s">
        <v>140</v>
      </c>
      <c r="AM233" s="297"/>
      <c r="AN233" s="294"/>
      <c r="AO233" s="275" t="s">
        <v>140</v>
      </c>
      <c r="AP233" s="295"/>
      <c r="AQ233" s="296"/>
      <c r="AR233" s="275" t="s">
        <v>140</v>
      </c>
      <c r="AS233" s="297"/>
      <c r="AT233" s="294"/>
      <c r="AU233" s="275" t="s">
        <v>140</v>
      </c>
      <c r="AV233" s="295"/>
      <c r="AW233" s="296"/>
      <c r="AX233" s="275" t="s">
        <v>140</v>
      </c>
      <c r="AY233" s="297"/>
      <c r="AZ233" s="287" t="str">
        <f t="shared" ref="AZ233:AZ237" si="130">IF(BB233&gt;0,BB233,IF(BC233&gt;0,BB233,""))</f>
        <v/>
      </c>
      <c r="BA233" s="288" t="str">
        <f t="shared" ref="BA233:BA237" si="131">IF(BB233&gt;0,BC233,IF(BC233&gt;0,BC233,""))</f>
        <v/>
      </c>
      <c r="BB233" s="265">
        <f t="shared" si="118"/>
        <v>0</v>
      </c>
      <c r="BC233" s="266">
        <f t="shared" si="119"/>
        <v>0</v>
      </c>
    </row>
    <row r="234" spans="1:55" ht="18" customHeight="1" x14ac:dyDescent="0.25">
      <c r="A234" s="548"/>
      <c r="B234" s="281" t="str">
        <f t="shared" si="125"/>
        <v/>
      </c>
      <c r="C234" s="549"/>
      <c r="D234" s="294"/>
      <c r="E234" s="275" t="s">
        <v>140</v>
      </c>
      <c r="F234" s="295"/>
      <c r="G234" s="296"/>
      <c r="H234" s="275" t="s">
        <v>140</v>
      </c>
      <c r="I234" s="297"/>
      <c r="J234" s="294"/>
      <c r="K234" s="275" t="s">
        <v>140</v>
      </c>
      <c r="L234" s="295"/>
      <c r="M234" s="296"/>
      <c r="N234" s="275" t="s">
        <v>140</v>
      </c>
      <c r="O234" s="297"/>
      <c r="P234" s="294"/>
      <c r="Q234" s="275" t="s">
        <v>140</v>
      </c>
      <c r="R234" s="295"/>
      <c r="S234" s="296"/>
      <c r="T234" s="275" t="s">
        <v>140</v>
      </c>
      <c r="U234" s="297"/>
      <c r="V234" s="379"/>
      <c r="W234" s="380" t="s">
        <v>140</v>
      </c>
      <c r="X234" s="381"/>
      <c r="Y234" s="382"/>
      <c r="Z234" s="380" t="s">
        <v>140</v>
      </c>
      <c r="AA234" s="383"/>
      <c r="AB234" s="294"/>
      <c r="AC234" s="275" t="s">
        <v>140</v>
      </c>
      <c r="AD234" s="295"/>
      <c r="AE234" s="296"/>
      <c r="AF234" s="275" t="s">
        <v>140</v>
      </c>
      <c r="AG234" s="297"/>
      <c r="AH234" s="294"/>
      <c r="AI234" s="275" t="s">
        <v>140</v>
      </c>
      <c r="AJ234" s="295"/>
      <c r="AK234" s="296"/>
      <c r="AL234" s="275" t="s">
        <v>140</v>
      </c>
      <c r="AM234" s="297"/>
      <c r="AN234" s="294"/>
      <c r="AO234" s="275" t="s">
        <v>140</v>
      </c>
      <c r="AP234" s="295"/>
      <c r="AQ234" s="296"/>
      <c r="AR234" s="275" t="s">
        <v>140</v>
      </c>
      <c r="AS234" s="297"/>
      <c r="AT234" s="294"/>
      <c r="AU234" s="275" t="s">
        <v>140</v>
      </c>
      <c r="AV234" s="295"/>
      <c r="AW234" s="296"/>
      <c r="AX234" s="275" t="s">
        <v>140</v>
      </c>
      <c r="AY234" s="297"/>
      <c r="AZ234" s="287" t="str">
        <f t="shared" si="130"/>
        <v/>
      </c>
      <c r="BA234" s="288" t="str">
        <f t="shared" si="131"/>
        <v/>
      </c>
      <c r="BB234" s="265">
        <f t="shared" si="118"/>
        <v>0</v>
      </c>
      <c r="BC234" s="266">
        <f t="shared" si="119"/>
        <v>0</v>
      </c>
    </row>
    <row r="235" spans="1:55" ht="18" customHeight="1" x14ac:dyDescent="0.25">
      <c r="A235" s="548"/>
      <c r="B235" s="281" t="str">
        <f t="shared" si="125"/>
        <v/>
      </c>
      <c r="C235" s="549"/>
      <c r="D235" s="294"/>
      <c r="E235" s="275" t="s">
        <v>140</v>
      </c>
      <c r="F235" s="295"/>
      <c r="G235" s="296"/>
      <c r="H235" s="275" t="s">
        <v>140</v>
      </c>
      <c r="I235" s="297"/>
      <c r="J235" s="294"/>
      <c r="K235" s="275" t="s">
        <v>140</v>
      </c>
      <c r="L235" s="295"/>
      <c r="M235" s="296"/>
      <c r="N235" s="275" t="s">
        <v>140</v>
      </c>
      <c r="O235" s="297"/>
      <c r="P235" s="294"/>
      <c r="Q235" s="275" t="s">
        <v>140</v>
      </c>
      <c r="R235" s="295"/>
      <c r="S235" s="296"/>
      <c r="T235" s="275" t="s">
        <v>140</v>
      </c>
      <c r="U235" s="297"/>
      <c r="V235" s="379"/>
      <c r="W235" s="380" t="s">
        <v>140</v>
      </c>
      <c r="X235" s="381"/>
      <c r="Y235" s="382"/>
      <c r="Z235" s="380" t="s">
        <v>140</v>
      </c>
      <c r="AA235" s="383"/>
      <c r="AB235" s="294"/>
      <c r="AC235" s="275" t="s">
        <v>140</v>
      </c>
      <c r="AD235" s="295"/>
      <c r="AE235" s="296"/>
      <c r="AF235" s="275" t="s">
        <v>140</v>
      </c>
      <c r="AG235" s="297"/>
      <c r="AH235" s="294"/>
      <c r="AI235" s="275" t="s">
        <v>140</v>
      </c>
      <c r="AJ235" s="295"/>
      <c r="AK235" s="296"/>
      <c r="AL235" s="275" t="s">
        <v>140</v>
      </c>
      <c r="AM235" s="297"/>
      <c r="AN235" s="294"/>
      <c r="AO235" s="275" t="s">
        <v>140</v>
      </c>
      <c r="AP235" s="295"/>
      <c r="AQ235" s="296"/>
      <c r="AR235" s="275" t="s">
        <v>140</v>
      </c>
      <c r="AS235" s="297"/>
      <c r="AT235" s="294"/>
      <c r="AU235" s="275" t="s">
        <v>140</v>
      </c>
      <c r="AV235" s="295"/>
      <c r="AW235" s="296"/>
      <c r="AX235" s="275" t="s">
        <v>140</v>
      </c>
      <c r="AY235" s="297"/>
      <c r="AZ235" s="287" t="str">
        <f t="shared" si="130"/>
        <v/>
      </c>
      <c r="BA235" s="288" t="str">
        <f t="shared" si="131"/>
        <v/>
      </c>
      <c r="BB235" s="265">
        <f t="shared" si="118"/>
        <v>0</v>
      </c>
      <c r="BC235" s="266">
        <f t="shared" si="119"/>
        <v>0</v>
      </c>
    </row>
    <row r="236" spans="1:55" s="460" customFormat="1" ht="18" customHeight="1" x14ac:dyDescent="0.25">
      <c r="A236" s="548"/>
      <c r="B236" s="281" t="str">
        <f t="shared" si="125"/>
        <v/>
      </c>
      <c r="C236" s="549"/>
      <c r="D236" s="379"/>
      <c r="E236" s="380" t="s">
        <v>140</v>
      </c>
      <c r="F236" s="381"/>
      <c r="G236" s="382"/>
      <c r="H236" s="380" t="s">
        <v>140</v>
      </c>
      <c r="I236" s="383"/>
      <c r="J236" s="294"/>
      <c r="K236" s="275" t="s">
        <v>140</v>
      </c>
      <c r="L236" s="295"/>
      <c r="M236" s="296"/>
      <c r="N236" s="275" t="s">
        <v>140</v>
      </c>
      <c r="O236" s="297"/>
      <c r="P236" s="294"/>
      <c r="Q236" s="275" t="s">
        <v>140</v>
      </c>
      <c r="R236" s="295"/>
      <c r="S236" s="296"/>
      <c r="T236" s="275" t="s">
        <v>140</v>
      </c>
      <c r="U236" s="297"/>
      <c r="V236" s="294"/>
      <c r="W236" s="275" t="s">
        <v>140</v>
      </c>
      <c r="X236" s="295"/>
      <c r="Y236" s="296"/>
      <c r="Z236" s="275" t="s">
        <v>140</v>
      </c>
      <c r="AA236" s="297"/>
      <c r="AB236" s="294"/>
      <c r="AC236" s="275" t="s">
        <v>140</v>
      </c>
      <c r="AD236" s="295"/>
      <c r="AE236" s="296"/>
      <c r="AF236" s="275" t="s">
        <v>140</v>
      </c>
      <c r="AG236" s="297"/>
      <c r="AH236" s="294"/>
      <c r="AI236" s="275" t="s">
        <v>140</v>
      </c>
      <c r="AJ236" s="295"/>
      <c r="AK236" s="296"/>
      <c r="AL236" s="275" t="s">
        <v>140</v>
      </c>
      <c r="AM236" s="297"/>
      <c r="AN236" s="294"/>
      <c r="AO236" s="275" t="s">
        <v>140</v>
      </c>
      <c r="AP236" s="295"/>
      <c r="AQ236" s="296"/>
      <c r="AR236" s="275" t="s">
        <v>140</v>
      </c>
      <c r="AS236" s="297"/>
      <c r="AT236" s="294"/>
      <c r="AU236" s="275" t="s">
        <v>140</v>
      </c>
      <c r="AV236" s="295"/>
      <c r="AW236" s="296"/>
      <c r="AX236" s="275" t="s">
        <v>140</v>
      </c>
      <c r="AY236" s="297"/>
      <c r="AZ236" s="287" t="str">
        <f t="shared" si="130"/>
        <v/>
      </c>
      <c r="BA236" s="288" t="str">
        <f t="shared" si="131"/>
        <v/>
      </c>
      <c r="BB236" s="460">
        <f t="shared" ref="BB236:BB242" si="132">SUM(D236,G236,J236,M236,P236,S236,V236,Y236,AB236,AE236,AH236,AK236,AN236,AQ236,AT236,AW236)</f>
        <v>0</v>
      </c>
      <c r="BC236" s="463">
        <f t="shared" ref="BC236:BC242" si="133">SUM(F236,I236,L236,O236,R236,U236,X236,AA236,AD236,AG236,AJ236,AM236,AP236,AS236,AV236,AY236)</f>
        <v>0</v>
      </c>
    </row>
    <row r="237" spans="1:55" s="460" customFormat="1" ht="18" customHeight="1" x14ac:dyDescent="0.25">
      <c r="A237" s="548"/>
      <c r="B237" s="281" t="str">
        <f t="shared" si="125"/>
        <v/>
      </c>
      <c r="C237" s="549"/>
      <c r="D237" s="379"/>
      <c r="E237" s="380" t="s">
        <v>140</v>
      </c>
      <c r="F237" s="381"/>
      <c r="G237" s="382"/>
      <c r="H237" s="380" t="s">
        <v>140</v>
      </c>
      <c r="I237" s="383"/>
      <c r="J237" s="294"/>
      <c r="K237" s="275" t="s">
        <v>140</v>
      </c>
      <c r="L237" s="295"/>
      <c r="M237" s="296"/>
      <c r="N237" s="275" t="s">
        <v>140</v>
      </c>
      <c r="O237" s="297"/>
      <c r="P237" s="294"/>
      <c r="Q237" s="275" t="s">
        <v>140</v>
      </c>
      <c r="R237" s="295"/>
      <c r="S237" s="296"/>
      <c r="T237" s="275" t="s">
        <v>140</v>
      </c>
      <c r="U237" s="297"/>
      <c r="V237" s="294"/>
      <c r="W237" s="275" t="s">
        <v>140</v>
      </c>
      <c r="X237" s="295"/>
      <c r="Y237" s="296"/>
      <c r="Z237" s="275" t="s">
        <v>140</v>
      </c>
      <c r="AA237" s="297"/>
      <c r="AB237" s="294"/>
      <c r="AC237" s="275" t="s">
        <v>140</v>
      </c>
      <c r="AD237" s="295"/>
      <c r="AE237" s="296"/>
      <c r="AF237" s="275" t="s">
        <v>140</v>
      </c>
      <c r="AG237" s="297"/>
      <c r="AH237" s="294"/>
      <c r="AI237" s="275" t="s">
        <v>140</v>
      </c>
      <c r="AJ237" s="295"/>
      <c r="AK237" s="296"/>
      <c r="AL237" s="275" t="s">
        <v>140</v>
      </c>
      <c r="AM237" s="297"/>
      <c r="AN237" s="294"/>
      <c r="AO237" s="275" t="s">
        <v>140</v>
      </c>
      <c r="AP237" s="295"/>
      <c r="AQ237" s="296"/>
      <c r="AR237" s="275" t="s">
        <v>140</v>
      </c>
      <c r="AS237" s="297"/>
      <c r="AT237" s="294"/>
      <c r="AU237" s="275" t="s">
        <v>140</v>
      </c>
      <c r="AV237" s="295"/>
      <c r="AW237" s="296"/>
      <c r="AX237" s="275" t="s">
        <v>140</v>
      </c>
      <c r="AY237" s="297"/>
      <c r="AZ237" s="287" t="str">
        <f t="shared" si="130"/>
        <v/>
      </c>
      <c r="BA237" s="288" t="str">
        <f t="shared" si="131"/>
        <v/>
      </c>
      <c r="BB237" s="460">
        <f t="shared" si="132"/>
        <v>0</v>
      </c>
      <c r="BC237" s="463">
        <f t="shared" si="133"/>
        <v>0</v>
      </c>
    </row>
    <row r="238" spans="1:55" s="460" customFormat="1" ht="18" customHeight="1" x14ac:dyDescent="0.25">
      <c r="A238" s="548"/>
      <c r="B238" s="281" t="str">
        <f t="shared" si="125"/>
        <v/>
      </c>
      <c r="C238" s="549"/>
      <c r="D238" s="379"/>
      <c r="E238" s="380" t="s">
        <v>140</v>
      </c>
      <c r="F238" s="381"/>
      <c r="G238" s="382"/>
      <c r="H238" s="380" t="s">
        <v>140</v>
      </c>
      <c r="I238" s="383"/>
      <c r="J238" s="294"/>
      <c r="K238" s="275" t="s">
        <v>140</v>
      </c>
      <c r="L238" s="295"/>
      <c r="M238" s="296"/>
      <c r="N238" s="275" t="s">
        <v>140</v>
      </c>
      <c r="O238" s="297"/>
      <c r="P238" s="294"/>
      <c r="Q238" s="275" t="s">
        <v>140</v>
      </c>
      <c r="R238" s="295"/>
      <c r="S238" s="296"/>
      <c r="T238" s="275" t="s">
        <v>140</v>
      </c>
      <c r="U238" s="297"/>
      <c r="V238" s="294"/>
      <c r="W238" s="275" t="s">
        <v>140</v>
      </c>
      <c r="X238" s="295"/>
      <c r="Y238" s="296"/>
      <c r="Z238" s="275" t="s">
        <v>140</v>
      </c>
      <c r="AA238" s="297"/>
      <c r="AB238" s="294"/>
      <c r="AC238" s="275" t="s">
        <v>140</v>
      </c>
      <c r="AD238" s="295"/>
      <c r="AE238" s="296"/>
      <c r="AF238" s="275" t="s">
        <v>140</v>
      </c>
      <c r="AG238" s="297"/>
      <c r="AH238" s="294"/>
      <c r="AI238" s="275" t="s">
        <v>140</v>
      </c>
      <c r="AJ238" s="295"/>
      <c r="AK238" s="296"/>
      <c r="AL238" s="275" t="s">
        <v>140</v>
      </c>
      <c r="AM238" s="297"/>
      <c r="AN238" s="294"/>
      <c r="AO238" s="275" t="s">
        <v>140</v>
      </c>
      <c r="AP238" s="295"/>
      <c r="AQ238" s="296"/>
      <c r="AR238" s="275" t="s">
        <v>140</v>
      </c>
      <c r="AS238" s="297"/>
      <c r="AT238" s="294"/>
      <c r="AU238" s="275" t="s">
        <v>140</v>
      </c>
      <c r="AV238" s="295"/>
      <c r="AW238" s="296"/>
      <c r="AX238" s="275" t="s">
        <v>140</v>
      </c>
      <c r="AY238" s="297"/>
      <c r="AZ238" s="287" t="str">
        <f t="shared" ref="AZ238:AZ242" si="134">IF(BB238&gt;0,BB238,IF(BC238&gt;0,BB238,""))</f>
        <v/>
      </c>
      <c r="BA238" s="288" t="str">
        <f t="shared" ref="BA238:BA242" si="135">IF(BB238&gt;0,BC238,IF(BC238&gt;0,BC238,""))</f>
        <v/>
      </c>
      <c r="BB238" s="460">
        <f t="shared" si="132"/>
        <v>0</v>
      </c>
      <c r="BC238" s="463">
        <f t="shared" si="133"/>
        <v>0</v>
      </c>
    </row>
    <row r="239" spans="1:55" s="460" customFormat="1" ht="18" customHeight="1" x14ac:dyDescent="0.25">
      <c r="A239" s="695"/>
      <c r="B239" s="452" t="str">
        <f t="shared" si="125"/>
        <v/>
      </c>
      <c r="C239" s="696"/>
      <c r="D239" s="379"/>
      <c r="E239" s="380" t="s">
        <v>140</v>
      </c>
      <c r="F239" s="381"/>
      <c r="G239" s="382"/>
      <c r="H239" s="380" t="s">
        <v>140</v>
      </c>
      <c r="I239" s="383"/>
      <c r="J239" s="294"/>
      <c r="K239" s="275" t="s">
        <v>140</v>
      </c>
      <c r="L239" s="295"/>
      <c r="M239" s="296"/>
      <c r="N239" s="275" t="s">
        <v>140</v>
      </c>
      <c r="O239" s="297"/>
      <c r="P239" s="294"/>
      <c r="Q239" s="275" t="s">
        <v>140</v>
      </c>
      <c r="R239" s="295"/>
      <c r="S239" s="296"/>
      <c r="T239" s="275" t="s">
        <v>140</v>
      </c>
      <c r="U239" s="297"/>
      <c r="V239" s="294"/>
      <c r="W239" s="275" t="s">
        <v>140</v>
      </c>
      <c r="X239" s="295"/>
      <c r="Y239" s="296"/>
      <c r="Z239" s="275" t="s">
        <v>140</v>
      </c>
      <c r="AA239" s="297"/>
      <c r="AB239" s="294"/>
      <c r="AC239" s="275" t="s">
        <v>140</v>
      </c>
      <c r="AD239" s="295"/>
      <c r="AE239" s="296"/>
      <c r="AF239" s="275" t="s">
        <v>140</v>
      </c>
      <c r="AG239" s="297"/>
      <c r="AH239" s="294"/>
      <c r="AI239" s="275" t="s">
        <v>140</v>
      </c>
      <c r="AJ239" s="295"/>
      <c r="AK239" s="296"/>
      <c r="AL239" s="275" t="s">
        <v>140</v>
      </c>
      <c r="AM239" s="297"/>
      <c r="AN239" s="294"/>
      <c r="AO239" s="275" t="s">
        <v>140</v>
      </c>
      <c r="AP239" s="295"/>
      <c r="AQ239" s="296"/>
      <c r="AR239" s="275" t="s">
        <v>140</v>
      </c>
      <c r="AS239" s="297"/>
      <c r="AT239" s="294"/>
      <c r="AU239" s="275" t="s">
        <v>140</v>
      </c>
      <c r="AV239" s="295"/>
      <c r="AW239" s="296"/>
      <c r="AX239" s="275" t="s">
        <v>140</v>
      </c>
      <c r="AY239" s="297"/>
      <c r="AZ239" s="287" t="str">
        <f t="shared" si="134"/>
        <v/>
      </c>
      <c r="BA239" s="288" t="str">
        <f t="shared" si="135"/>
        <v/>
      </c>
      <c r="BB239" s="460">
        <f t="shared" si="132"/>
        <v>0</v>
      </c>
      <c r="BC239" s="463">
        <f t="shared" si="133"/>
        <v>0</v>
      </c>
    </row>
    <row r="240" spans="1:55" s="460" customFormat="1" ht="18" customHeight="1" x14ac:dyDescent="0.25">
      <c r="A240" s="695"/>
      <c r="B240" s="452" t="str">
        <f t="shared" si="125"/>
        <v/>
      </c>
      <c r="C240" s="696"/>
      <c r="D240" s="303"/>
      <c r="E240" s="301" t="s">
        <v>140</v>
      </c>
      <c r="F240" s="304"/>
      <c r="G240" s="300"/>
      <c r="H240" s="301" t="s">
        <v>140</v>
      </c>
      <c r="I240" s="302"/>
      <c r="J240" s="294"/>
      <c r="K240" s="275" t="s">
        <v>140</v>
      </c>
      <c r="L240" s="295"/>
      <c r="M240" s="296"/>
      <c r="N240" s="275" t="s">
        <v>140</v>
      </c>
      <c r="O240" s="297"/>
      <c r="P240" s="294"/>
      <c r="Q240" s="275" t="s">
        <v>140</v>
      </c>
      <c r="R240" s="295"/>
      <c r="S240" s="296"/>
      <c r="T240" s="275" t="s">
        <v>140</v>
      </c>
      <c r="U240" s="297"/>
      <c r="V240" s="294"/>
      <c r="W240" s="275" t="s">
        <v>140</v>
      </c>
      <c r="X240" s="295"/>
      <c r="Y240" s="296"/>
      <c r="Z240" s="275" t="s">
        <v>140</v>
      </c>
      <c r="AA240" s="297"/>
      <c r="AB240" s="294"/>
      <c r="AC240" s="275" t="s">
        <v>140</v>
      </c>
      <c r="AD240" s="295"/>
      <c r="AE240" s="296"/>
      <c r="AF240" s="275" t="s">
        <v>140</v>
      </c>
      <c r="AG240" s="297"/>
      <c r="AH240" s="294"/>
      <c r="AI240" s="275" t="s">
        <v>140</v>
      </c>
      <c r="AJ240" s="295"/>
      <c r="AK240" s="296"/>
      <c r="AL240" s="275" t="s">
        <v>140</v>
      </c>
      <c r="AM240" s="297"/>
      <c r="AN240" s="294"/>
      <c r="AO240" s="275" t="s">
        <v>140</v>
      </c>
      <c r="AP240" s="295"/>
      <c r="AQ240" s="296"/>
      <c r="AR240" s="275" t="s">
        <v>140</v>
      </c>
      <c r="AS240" s="297"/>
      <c r="AT240" s="294"/>
      <c r="AU240" s="275" t="s">
        <v>140</v>
      </c>
      <c r="AV240" s="295"/>
      <c r="AW240" s="296"/>
      <c r="AX240" s="275" t="s">
        <v>140</v>
      </c>
      <c r="AY240" s="297"/>
      <c r="AZ240" s="287" t="str">
        <f t="shared" si="134"/>
        <v/>
      </c>
      <c r="BA240" s="288" t="str">
        <f t="shared" si="135"/>
        <v/>
      </c>
      <c r="BB240" s="460">
        <f t="shared" si="132"/>
        <v>0</v>
      </c>
      <c r="BC240" s="463">
        <f t="shared" si="133"/>
        <v>0</v>
      </c>
    </row>
    <row r="241" spans="1:55" s="460" customFormat="1" ht="18" customHeight="1" x14ac:dyDescent="0.25">
      <c r="A241" s="695"/>
      <c r="B241" s="452" t="str">
        <f t="shared" si="125"/>
        <v/>
      </c>
      <c r="C241" s="696"/>
      <c r="D241" s="303"/>
      <c r="E241" s="301" t="s">
        <v>140</v>
      </c>
      <c r="F241" s="304"/>
      <c r="G241" s="300"/>
      <c r="H241" s="301" t="s">
        <v>140</v>
      </c>
      <c r="I241" s="302"/>
      <c r="J241" s="289"/>
      <c r="K241" s="290" t="s">
        <v>140</v>
      </c>
      <c r="L241" s="291"/>
      <c r="M241" s="292"/>
      <c r="N241" s="290" t="s">
        <v>140</v>
      </c>
      <c r="O241" s="293"/>
      <c r="P241" s="289"/>
      <c r="Q241" s="290" t="s">
        <v>140</v>
      </c>
      <c r="R241" s="291"/>
      <c r="S241" s="292"/>
      <c r="T241" s="290" t="s">
        <v>140</v>
      </c>
      <c r="U241" s="293"/>
      <c r="V241" s="289"/>
      <c r="W241" s="290" t="s">
        <v>140</v>
      </c>
      <c r="X241" s="291"/>
      <c r="Y241" s="292"/>
      <c r="Z241" s="290" t="s">
        <v>140</v>
      </c>
      <c r="AA241" s="293"/>
      <c r="AB241" s="289"/>
      <c r="AC241" s="290" t="s">
        <v>140</v>
      </c>
      <c r="AD241" s="291"/>
      <c r="AE241" s="292"/>
      <c r="AF241" s="290" t="s">
        <v>140</v>
      </c>
      <c r="AG241" s="293"/>
      <c r="AH241" s="289"/>
      <c r="AI241" s="290" t="s">
        <v>140</v>
      </c>
      <c r="AJ241" s="291"/>
      <c r="AK241" s="292"/>
      <c r="AL241" s="290" t="s">
        <v>140</v>
      </c>
      <c r="AM241" s="293"/>
      <c r="AN241" s="289"/>
      <c r="AO241" s="290" t="s">
        <v>140</v>
      </c>
      <c r="AP241" s="291"/>
      <c r="AQ241" s="292"/>
      <c r="AR241" s="290" t="s">
        <v>140</v>
      </c>
      <c r="AS241" s="293"/>
      <c r="AT241" s="289"/>
      <c r="AU241" s="290" t="s">
        <v>140</v>
      </c>
      <c r="AV241" s="291"/>
      <c r="AW241" s="292"/>
      <c r="AX241" s="290" t="s">
        <v>140</v>
      </c>
      <c r="AY241" s="293"/>
      <c r="AZ241" s="287" t="str">
        <f t="shared" si="134"/>
        <v/>
      </c>
      <c r="BA241" s="288" t="str">
        <f t="shared" si="135"/>
        <v/>
      </c>
      <c r="BB241" s="460">
        <f t="shared" si="132"/>
        <v>0</v>
      </c>
      <c r="BC241" s="463">
        <f t="shared" si="133"/>
        <v>0</v>
      </c>
    </row>
    <row r="242" spans="1:55" s="460" customFormat="1" ht="18" customHeight="1" x14ac:dyDescent="0.25">
      <c r="A242" s="695"/>
      <c r="B242" s="452" t="str">
        <f t="shared" si="125"/>
        <v/>
      </c>
      <c r="C242" s="696"/>
      <c r="D242" s="303"/>
      <c r="E242" s="301" t="s">
        <v>140</v>
      </c>
      <c r="F242" s="304"/>
      <c r="G242" s="300"/>
      <c r="H242" s="301" t="s">
        <v>140</v>
      </c>
      <c r="I242" s="302"/>
      <c r="J242" s="294"/>
      <c r="K242" s="275" t="s">
        <v>140</v>
      </c>
      <c r="L242" s="295"/>
      <c r="M242" s="296"/>
      <c r="N242" s="275" t="s">
        <v>140</v>
      </c>
      <c r="O242" s="297"/>
      <c r="P242" s="294"/>
      <c r="Q242" s="275" t="s">
        <v>140</v>
      </c>
      <c r="R242" s="295"/>
      <c r="S242" s="296"/>
      <c r="T242" s="275" t="s">
        <v>140</v>
      </c>
      <c r="U242" s="297"/>
      <c r="V242" s="294"/>
      <c r="W242" s="275" t="s">
        <v>140</v>
      </c>
      <c r="X242" s="295"/>
      <c r="Y242" s="296"/>
      <c r="Z242" s="275" t="s">
        <v>140</v>
      </c>
      <c r="AA242" s="297"/>
      <c r="AB242" s="294"/>
      <c r="AC242" s="275" t="s">
        <v>140</v>
      </c>
      <c r="AD242" s="295"/>
      <c r="AE242" s="296"/>
      <c r="AF242" s="275" t="s">
        <v>140</v>
      </c>
      <c r="AG242" s="297"/>
      <c r="AH242" s="294"/>
      <c r="AI242" s="275" t="s">
        <v>140</v>
      </c>
      <c r="AJ242" s="295"/>
      <c r="AK242" s="296"/>
      <c r="AL242" s="275" t="s">
        <v>140</v>
      </c>
      <c r="AM242" s="297"/>
      <c r="AN242" s="294"/>
      <c r="AO242" s="275" t="s">
        <v>140</v>
      </c>
      <c r="AP242" s="295"/>
      <c r="AQ242" s="296"/>
      <c r="AR242" s="275" t="s">
        <v>140</v>
      </c>
      <c r="AS242" s="297"/>
      <c r="AT242" s="294"/>
      <c r="AU242" s="275" t="s">
        <v>140</v>
      </c>
      <c r="AV242" s="295"/>
      <c r="AW242" s="296"/>
      <c r="AX242" s="275" t="s">
        <v>140</v>
      </c>
      <c r="AY242" s="297"/>
      <c r="AZ242" s="287" t="str">
        <f t="shared" si="134"/>
        <v/>
      </c>
      <c r="BA242" s="288" t="str">
        <f t="shared" si="135"/>
        <v/>
      </c>
      <c r="BB242" s="460">
        <f t="shared" si="132"/>
        <v>0</v>
      </c>
      <c r="BC242" s="463">
        <f t="shared" si="133"/>
        <v>0</v>
      </c>
    </row>
    <row r="243" spans="1:55" ht="18" customHeight="1" x14ac:dyDescent="0.25">
      <c r="A243" s="695"/>
      <c r="B243" s="452" t="str">
        <f t="shared" si="125"/>
        <v/>
      </c>
      <c r="C243" s="696"/>
      <c r="D243" s="379"/>
      <c r="E243" s="380" t="s">
        <v>140</v>
      </c>
      <c r="F243" s="381"/>
      <c r="G243" s="382"/>
      <c r="H243" s="380" t="s">
        <v>140</v>
      </c>
      <c r="I243" s="383"/>
      <c r="J243" s="294"/>
      <c r="K243" s="275" t="s">
        <v>140</v>
      </c>
      <c r="L243" s="295"/>
      <c r="M243" s="296"/>
      <c r="N243" s="275" t="s">
        <v>140</v>
      </c>
      <c r="O243" s="297"/>
      <c r="P243" s="294"/>
      <c r="Q243" s="275" t="s">
        <v>140</v>
      </c>
      <c r="R243" s="295"/>
      <c r="S243" s="296"/>
      <c r="T243" s="275" t="s">
        <v>140</v>
      </c>
      <c r="U243" s="297"/>
      <c r="V243" s="294"/>
      <c r="W243" s="275" t="s">
        <v>140</v>
      </c>
      <c r="X243" s="295"/>
      <c r="Y243" s="296"/>
      <c r="Z243" s="275" t="s">
        <v>140</v>
      </c>
      <c r="AA243" s="297"/>
      <c r="AB243" s="294"/>
      <c r="AC243" s="275" t="s">
        <v>140</v>
      </c>
      <c r="AD243" s="295"/>
      <c r="AE243" s="296"/>
      <c r="AF243" s="275" t="s">
        <v>140</v>
      </c>
      <c r="AG243" s="297"/>
      <c r="AH243" s="294"/>
      <c r="AI243" s="275" t="s">
        <v>140</v>
      </c>
      <c r="AJ243" s="295"/>
      <c r="AK243" s="296"/>
      <c r="AL243" s="275" t="s">
        <v>140</v>
      </c>
      <c r="AM243" s="297"/>
      <c r="AN243" s="294"/>
      <c r="AO243" s="275" t="s">
        <v>140</v>
      </c>
      <c r="AP243" s="295"/>
      <c r="AQ243" s="296"/>
      <c r="AR243" s="275" t="s">
        <v>140</v>
      </c>
      <c r="AS243" s="297"/>
      <c r="AT243" s="294"/>
      <c r="AU243" s="275" t="s">
        <v>140</v>
      </c>
      <c r="AV243" s="295"/>
      <c r="AW243" s="296"/>
      <c r="AX243" s="275" t="s">
        <v>140</v>
      </c>
      <c r="AY243" s="297"/>
      <c r="AZ243" s="287" t="str">
        <f t="shared" ref="AZ243:AZ250" si="136">IF(BB243&gt;0,BB243,IF(BC243&gt;0,BB243,""))</f>
        <v/>
      </c>
      <c r="BA243" s="288" t="str">
        <f t="shared" ref="BA243:BA250" si="137">IF(BB243&gt;0,BC243,IF(BC243&gt;0,BC243,""))</f>
        <v/>
      </c>
      <c r="BB243" s="265">
        <f t="shared" si="118"/>
        <v>0</v>
      </c>
      <c r="BC243" s="266">
        <f t="shared" si="119"/>
        <v>0</v>
      </c>
    </row>
    <row r="244" spans="1:55" ht="18" customHeight="1" x14ac:dyDescent="0.25">
      <c r="A244" s="695"/>
      <c r="B244" s="452" t="str">
        <f t="shared" si="125"/>
        <v/>
      </c>
      <c r="C244" s="696"/>
      <c r="D244" s="379"/>
      <c r="E244" s="380" t="s">
        <v>140</v>
      </c>
      <c r="F244" s="381"/>
      <c r="G244" s="382"/>
      <c r="H244" s="380" t="s">
        <v>140</v>
      </c>
      <c r="I244" s="383"/>
      <c r="J244" s="294"/>
      <c r="K244" s="275" t="s">
        <v>140</v>
      </c>
      <c r="L244" s="295"/>
      <c r="M244" s="296"/>
      <c r="N244" s="275" t="s">
        <v>140</v>
      </c>
      <c r="O244" s="297"/>
      <c r="P244" s="294"/>
      <c r="Q244" s="275" t="s">
        <v>140</v>
      </c>
      <c r="R244" s="295"/>
      <c r="S244" s="296"/>
      <c r="T244" s="275" t="s">
        <v>140</v>
      </c>
      <c r="U244" s="297"/>
      <c r="V244" s="294"/>
      <c r="W244" s="275" t="s">
        <v>140</v>
      </c>
      <c r="X244" s="295"/>
      <c r="Y244" s="296"/>
      <c r="Z244" s="275" t="s">
        <v>140</v>
      </c>
      <c r="AA244" s="297"/>
      <c r="AB244" s="294"/>
      <c r="AC244" s="275" t="s">
        <v>140</v>
      </c>
      <c r="AD244" s="295"/>
      <c r="AE244" s="296"/>
      <c r="AF244" s="275" t="s">
        <v>140</v>
      </c>
      <c r="AG244" s="297"/>
      <c r="AH244" s="294"/>
      <c r="AI244" s="275" t="s">
        <v>140</v>
      </c>
      <c r="AJ244" s="295"/>
      <c r="AK244" s="296"/>
      <c r="AL244" s="275" t="s">
        <v>140</v>
      </c>
      <c r="AM244" s="297"/>
      <c r="AN244" s="294"/>
      <c r="AO244" s="275" t="s">
        <v>140</v>
      </c>
      <c r="AP244" s="295"/>
      <c r="AQ244" s="296"/>
      <c r="AR244" s="275" t="s">
        <v>140</v>
      </c>
      <c r="AS244" s="297"/>
      <c r="AT244" s="294"/>
      <c r="AU244" s="275" t="s">
        <v>140</v>
      </c>
      <c r="AV244" s="295"/>
      <c r="AW244" s="296"/>
      <c r="AX244" s="275" t="s">
        <v>140</v>
      </c>
      <c r="AY244" s="297"/>
      <c r="AZ244" s="287" t="str">
        <f t="shared" si="136"/>
        <v/>
      </c>
      <c r="BA244" s="288" t="str">
        <f t="shared" si="137"/>
        <v/>
      </c>
      <c r="BB244" s="265">
        <f t="shared" si="118"/>
        <v>0</v>
      </c>
      <c r="BC244" s="266">
        <f t="shared" si="119"/>
        <v>0</v>
      </c>
    </row>
    <row r="245" spans="1:55" ht="18" customHeight="1" x14ac:dyDescent="0.25">
      <c r="A245" s="695"/>
      <c r="B245" s="452" t="str">
        <f t="shared" si="125"/>
        <v/>
      </c>
      <c r="C245" s="696"/>
      <c r="D245" s="379"/>
      <c r="E245" s="380" t="s">
        <v>140</v>
      </c>
      <c r="F245" s="381"/>
      <c r="G245" s="382"/>
      <c r="H245" s="380" t="s">
        <v>140</v>
      </c>
      <c r="I245" s="383"/>
      <c r="J245" s="294"/>
      <c r="K245" s="275" t="s">
        <v>140</v>
      </c>
      <c r="L245" s="295"/>
      <c r="M245" s="296"/>
      <c r="N245" s="275" t="s">
        <v>140</v>
      </c>
      <c r="O245" s="297"/>
      <c r="P245" s="294"/>
      <c r="Q245" s="275" t="s">
        <v>140</v>
      </c>
      <c r="R245" s="295"/>
      <c r="S245" s="296"/>
      <c r="T245" s="275" t="s">
        <v>140</v>
      </c>
      <c r="U245" s="297"/>
      <c r="V245" s="294"/>
      <c r="W245" s="275" t="s">
        <v>140</v>
      </c>
      <c r="X245" s="295"/>
      <c r="Y245" s="296"/>
      <c r="Z245" s="275" t="s">
        <v>140</v>
      </c>
      <c r="AA245" s="297"/>
      <c r="AB245" s="294"/>
      <c r="AC245" s="275" t="s">
        <v>140</v>
      </c>
      <c r="AD245" s="295"/>
      <c r="AE245" s="296"/>
      <c r="AF245" s="275" t="s">
        <v>140</v>
      </c>
      <c r="AG245" s="297"/>
      <c r="AH245" s="294"/>
      <c r="AI245" s="275" t="s">
        <v>140</v>
      </c>
      <c r="AJ245" s="295"/>
      <c r="AK245" s="296"/>
      <c r="AL245" s="275" t="s">
        <v>140</v>
      </c>
      <c r="AM245" s="297"/>
      <c r="AN245" s="294"/>
      <c r="AO245" s="275" t="s">
        <v>140</v>
      </c>
      <c r="AP245" s="295"/>
      <c r="AQ245" s="296"/>
      <c r="AR245" s="275" t="s">
        <v>140</v>
      </c>
      <c r="AS245" s="297"/>
      <c r="AT245" s="294"/>
      <c r="AU245" s="275" t="s">
        <v>140</v>
      </c>
      <c r="AV245" s="295"/>
      <c r="AW245" s="296"/>
      <c r="AX245" s="275" t="s">
        <v>140</v>
      </c>
      <c r="AY245" s="297"/>
      <c r="AZ245" s="287" t="str">
        <f t="shared" si="136"/>
        <v/>
      </c>
      <c r="BA245" s="288" t="str">
        <f t="shared" si="137"/>
        <v/>
      </c>
      <c r="BB245" s="265">
        <f t="shared" si="118"/>
        <v>0</v>
      </c>
      <c r="BC245" s="266">
        <f t="shared" si="119"/>
        <v>0</v>
      </c>
    </row>
    <row r="246" spans="1:55" ht="18" customHeight="1" x14ac:dyDescent="0.25">
      <c r="A246" s="695"/>
      <c r="B246" s="452" t="str">
        <f t="shared" si="125"/>
        <v/>
      </c>
      <c r="C246" s="696"/>
      <c r="D246" s="379"/>
      <c r="E246" s="380" t="s">
        <v>140</v>
      </c>
      <c r="F246" s="381"/>
      <c r="G246" s="382"/>
      <c r="H246" s="380" t="s">
        <v>140</v>
      </c>
      <c r="I246" s="383"/>
      <c r="J246" s="294"/>
      <c r="K246" s="275" t="s">
        <v>140</v>
      </c>
      <c r="L246" s="295"/>
      <c r="M246" s="296"/>
      <c r="N246" s="275" t="s">
        <v>140</v>
      </c>
      <c r="O246" s="297"/>
      <c r="P246" s="294"/>
      <c r="Q246" s="275" t="s">
        <v>140</v>
      </c>
      <c r="R246" s="295"/>
      <c r="S246" s="296"/>
      <c r="T246" s="275" t="s">
        <v>140</v>
      </c>
      <c r="U246" s="297"/>
      <c r="V246" s="294"/>
      <c r="W246" s="275" t="s">
        <v>140</v>
      </c>
      <c r="X246" s="295"/>
      <c r="Y246" s="296"/>
      <c r="Z246" s="275" t="s">
        <v>140</v>
      </c>
      <c r="AA246" s="297"/>
      <c r="AB246" s="294"/>
      <c r="AC246" s="275" t="s">
        <v>140</v>
      </c>
      <c r="AD246" s="295"/>
      <c r="AE246" s="296"/>
      <c r="AF246" s="275" t="s">
        <v>140</v>
      </c>
      <c r="AG246" s="297"/>
      <c r="AH246" s="294"/>
      <c r="AI246" s="275" t="s">
        <v>140</v>
      </c>
      <c r="AJ246" s="295"/>
      <c r="AK246" s="296"/>
      <c r="AL246" s="275" t="s">
        <v>140</v>
      </c>
      <c r="AM246" s="297"/>
      <c r="AN246" s="294"/>
      <c r="AO246" s="275" t="s">
        <v>140</v>
      </c>
      <c r="AP246" s="295"/>
      <c r="AQ246" s="296"/>
      <c r="AR246" s="275" t="s">
        <v>140</v>
      </c>
      <c r="AS246" s="297"/>
      <c r="AT246" s="294"/>
      <c r="AU246" s="275" t="s">
        <v>140</v>
      </c>
      <c r="AV246" s="295"/>
      <c r="AW246" s="296"/>
      <c r="AX246" s="275" t="s">
        <v>140</v>
      </c>
      <c r="AY246" s="297"/>
      <c r="AZ246" s="287" t="str">
        <f t="shared" si="136"/>
        <v/>
      </c>
      <c r="BA246" s="288" t="str">
        <f t="shared" si="137"/>
        <v/>
      </c>
      <c r="BB246" s="265">
        <f t="shared" si="118"/>
        <v>0</v>
      </c>
      <c r="BC246" s="266">
        <f t="shared" si="119"/>
        <v>0</v>
      </c>
    </row>
    <row r="247" spans="1:55" ht="18" customHeight="1" x14ac:dyDescent="0.25">
      <c r="A247" s="695"/>
      <c r="B247" s="452" t="str">
        <f t="shared" si="125"/>
        <v/>
      </c>
      <c r="C247" s="696"/>
      <c r="D247" s="303"/>
      <c r="E247" s="301" t="s">
        <v>140</v>
      </c>
      <c r="F247" s="304"/>
      <c r="G247" s="300"/>
      <c r="H247" s="301" t="s">
        <v>140</v>
      </c>
      <c r="I247" s="302"/>
      <c r="J247" s="294"/>
      <c r="K247" s="275" t="s">
        <v>140</v>
      </c>
      <c r="L247" s="295"/>
      <c r="M247" s="296"/>
      <c r="N247" s="275" t="s">
        <v>140</v>
      </c>
      <c r="O247" s="297"/>
      <c r="P247" s="294"/>
      <c r="Q247" s="275" t="s">
        <v>140</v>
      </c>
      <c r="R247" s="295"/>
      <c r="S247" s="296"/>
      <c r="T247" s="275" t="s">
        <v>140</v>
      </c>
      <c r="U247" s="297"/>
      <c r="V247" s="294"/>
      <c r="W247" s="275" t="s">
        <v>140</v>
      </c>
      <c r="X247" s="295"/>
      <c r="Y247" s="296"/>
      <c r="Z247" s="275" t="s">
        <v>140</v>
      </c>
      <c r="AA247" s="297"/>
      <c r="AB247" s="294"/>
      <c r="AC247" s="275" t="s">
        <v>140</v>
      </c>
      <c r="AD247" s="295"/>
      <c r="AE247" s="296"/>
      <c r="AF247" s="275" t="s">
        <v>140</v>
      </c>
      <c r="AG247" s="297"/>
      <c r="AH247" s="294"/>
      <c r="AI247" s="275" t="s">
        <v>140</v>
      </c>
      <c r="AJ247" s="295"/>
      <c r="AK247" s="296"/>
      <c r="AL247" s="275" t="s">
        <v>140</v>
      </c>
      <c r="AM247" s="297"/>
      <c r="AN247" s="294"/>
      <c r="AO247" s="275" t="s">
        <v>140</v>
      </c>
      <c r="AP247" s="295"/>
      <c r="AQ247" s="296"/>
      <c r="AR247" s="275" t="s">
        <v>140</v>
      </c>
      <c r="AS247" s="297"/>
      <c r="AT247" s="294"/>
      <c r="AU247" s="275" t="s">
        <v>140</v>
      </c>
      <c r="AV247" s="295"/>
      <c r="AW247" s="296"/>
      <c r="AX247" s="275" t="s">
        <v>140</v>
      </c>
      <c r="AY247" s="297"/>
      <c r="AZ247" s="287" t="str">
        <f t="shared" si="136"/>
        <v/>
      </c>
      <c r="BA247" s="288" t="str">
        <f t="shared" si="137"/>
        <v/>
      </c>
      <c r="BB247" s="265">
        <f t="shared" si="118"/>
        <v>0</v>
      </c>
      <c r="BC247" s="266">
        <f t="shared" si="119"/>
        <v>0</v>
      </c>
    </row>
    <row r="248" spans="1:55" ht="18" customHeight="1" x14ac:dyDescent="0.25">
      <c r="A248" s="695"/>
      <c r="B248" s="452" t="str">
        <f t="shared" si="125"/>
        <v/>
      </c>
      <c r="C248" s="696"/>
      <c r="D248" s="303"/>
      <c r="E248" s="301" t="s">
        <v>140</v>
      </c>
      <c r="F248" s="304"/>
      <c r="G248" s="300"/>
      <c r="H248" s="301" t="s">
        <v>140</v>
      </c>
      <c r="I248" s="302"/>
      <c r="J248" s="289"/>
      <c r="K248" s="290" t="s">
        <v>140</v>
      </c>
      <c r="L248" s="291"/>
      <c r="M248" s="292"/>
      <c r="N248" s="290" t="s">
        <v>140</v>
      </c>
      <c r="O248" s="293"/>
      <c r="P248" s="289"/>
      <c r="Q248" s="290" t="s">
        <v>140</v>
      </c>
      <c r="R248" s="291"/>
      <c r="S248" s="292"/>
      <c r="T248" s="290" t="s">
        <v>140</v>
      </c>
      <c r="U248" s="293"/>
      <c r="V248" s="289"/>
      <c r="W248" s="290" t="s">
        <v>140</v>
      </c>
      <c r="X248" s="291"/>
      <c r="Y248" s="292"/>
      <c r="Z248" s="290" t="s">
        <v>140</v>
      </c>
      <c r="AA248" s="293"/>
      <c r="AB248" s="289"/>
      <c r="AC248" s="290" t="s">
        <v>140</v>
      </c>
      <c r="AD248" s="291"/>
      <c r="AE248" s="292"/>
      <c r="AF248" s="290" t="s">
        <v>140</v>
      </c>
      <c r="AG248" s="293"/>
      <c r="AH248" s="289"/>
      <c r="AI248" s="290" t="s">
        <v>140</v>
      </c>
      <c r="AJ248" s="291"/>
      <c r="AK248" s="292"/>
      <c r="AL248" s="290" t="s">
        <v>140</v>
      </c>
      <c r="AM248" s="293"/>
      <c r="AN248" s="289"/>
      <c r="AO248" s="290" t="s">
        <v>140</v>
      </c>
      <c r="AP248" s="291"/>
      <c r="AQ248" s="292"/>
      <c r="AR248" s="290" t="s">
        <v>140</v>
      </c>
      <c r="AS248" s="293"/>
      <c r="AT248" s="289"/>
      <c r="AU248" s="290" t="s">
        <v>140</v>
      </c>
      <c r="AV248" s="291"/>
      <c r="AW248" s="292"/>
      <c r="AX248" s="290" t="s">
        <v>140</v>
      </c>
      <c r="AY248" s="293"/>
      <c r="AZ248" s="287" t="str">
        <f t="shared" si="136"/>
        <v/>
      </c>
      <c r="BA248" s="288" t="str">
        <f t="shared" si="137"/>
        <v/>
      </c>
      <c r="BB248" s="265">
        <f t="shared" si="118"/>
        <v>0</v>
      </c>
      <c r="BC248" s="266">
        <f t="shared" si="119"/>
        <v>0</v>
      </c>
    </row>
    <row r="249" spans="1:55" ht="18" customHeight="1" x14ac:dyDescent="0.25">
      <c r="A249" s="695"/>
      <c r="B249" s="452" t="str">
        <f t="shared" si="125"/>
        <v/>
      </c>
      <c r="C249" s="696"/>
      <c r="D249" s="303"/>
      <c r="E249" s="301" t="s">
        <v>140</v>
      </c>
      <c r="F249" s="304"/>
      <c r="G249" s="300"/>
      <c r="H249" s="301" t="s">
        <v>140</v>
      </c>
      <c r="I249" s="302"/>
      <c r="J249" s="294"/>
      <c r="K249" s="275" t="s">
        <v>140</v>
      </c>
      <c r="L249" s="295"/>
      <c r="M249" s="296"/>
      <c r="N249" s="275" t="s">
        <v>140</v>
      </c>
      <c r="O249" s="297"/>
      <c r="P249" s="294"/>
      <c r="Q249" s="275" t="s">
        <v>140</v>
      </c>
      <c r="R249" s="295"/>
      <c r="S249" s="296"/>
      <c r="T249" s="275" t="s">
        <v>140</v>
      </c>
      <c r="U249" s="297"/>
      <c r="V249" s="294"/>
      <c r="W249" s="275" t="s">
        <v>140</v>
      </c>
      <c r="X249" s="295"/>
      <c r="Y249" s="296"/>
      <c r="Z249" s="275" t="s">
        <v>140</v>
      </c>
      <c r="AA249" s="297"/>
      <c r="AB249" s="294"/>
      <c r="AC249" s="275" t="s">
        <v>140</v>
      </c>
      <c r="AD249" s="295"/>
      <c r="AE249" s="296"/>
      <c r="AF249" s="275" t="s">
        <v>140</v>
      </c>
      <c r="AG249" s="297"/>
      <c r="AH249" s="294"/>
      <c r="AI249" s="275" t="s">
        <v>140</v>
      </c>
      <c r="AJ249" s="295"/>
      <c r="AK249" s="296"/>
      <c r="AL249" s="275" t="s">
        <v>140</v>
      </c>
      <c r="AM249" s="297"/>
      <c r="AN249" s="294"/>
      <c r="AO249" s="275" t="s">
        <v>140</v>
      </c>
      <c r="AP249" s="295"/>
      <c r="AQ249" s="296"/>
      <c r="AR249" s="275" t="s">
        <v>140</v>
      </c>
      <c r="AS249" s="297"/>
      <c r="AT249" s="294"/>
      <c r="AU249" s="275" t="s">
        <v>140</v>
      </c>
      <c r="AV249" s="295"/>
      <c r="AW249" s="296"/>
      <c r="AX249" s="275" t="s">
        <v>140</v>
      </c>
      <c r="AY249" s="297"/>
      <c r="AZ249" s="287" t="str">
        <f t="shared" si="136"/>
        <v/>
      </c>
      <c r="BA249" s="288" t="str">
        <f t="shared" si="137"/>
        <v/>
      </c>
      <c r="BB249" s="265">
        <f t="shared" si="118"/>
        <v>0</v>
      </c>
      <c r="BC249" s="266">
        <f t="shared" si="119"/>
        <v>0</v>
      </c>
    </row>
    <row r="250" spans="1:55" ht="18" customHeight="1" thickBot="1" x14ac:dyDescent="0.3">
      <c r="A250" s="415"/>
      <c r="B250" s="306" t="str">
        <f t="shared" si="125"/>
        <v/>
      </c>
      <c r="C250" s="706"/>
      <c r="D250" s="307"/>
      <c r="E250" s="308" t="s">
        <v>140</v>
      </c>
      <c r="F250" s="309"/>
      <c r="G250" s="310"/>
      <c r="H250" s="308" t="s">
        <v>140</v>
      </c>
      <c r="I250" s="311"/>
      <c r="J250" s="312"/>
      <c r="K250" s="315" t="s">
        <v>140</v>
      </c>
      <c r="L250" s="313"/>
      <c r="M250" s="314"/>
      <c r="N250" s="315" t="s">
        <v>140</v>
      </c>
      <c r="O250" s="316"/>
      <c r="P250" s="312"/>
      <c r="Q250" s="315" t="s">
        <v>140</v>
      </c>
      <c r="R250" s="313"/>
      <c r="S250" s="314"/>
      <c r="T250" s="315" t="s">
        <v>140</v>
      </c>
      <c r="U250" s="316"/>
      <c r="V250" s="312"/>
      <c r="W250" s="315" t="s">
        <v>140</v>
      </c>
      <c r="X250" s="313"/>
      <c r="Y250" s="314"/>
      <c r="Z250" s="315" t="s">
        <v>140</v>
      </c>
      <c r="AA250" s="316"/>
      <c r="AB250" s="312"/>
      <c r="AC250" s="315" t="s">
        <v>140</v>
      </c>
      <c r="AD250" s="313"/>
      <c r="AE250" s="314"/>
      <c r="AF250" s="315" t="s">
        <v>140</v>
      </c>
      <c r="AG250" s="316"/>
      <c r="AH250" s="312"/>
      <c r="AI250" s="315" t="s">
        <v>140</v>
      </c>
      <c r="AJ250" s="313"/>
      <c r="AK250" s="314"/>
      <c r="AL250" s="315" t="s">
        <v>140</v>
      </c>
      <c r="AM250" s="316"/>
      <c r="AN250" s="312"/>
      <c r="AO250" s="315" t="s">
        <v>140</v>
      </c>
      <c r="AP250" s="313"/>
      <c r="AQ250" s="314"/>
      <c r="AR250" s="315" t="s">
        <v>140</v>
      </c>
      <c r="AS250" s="316"/>
      <c r="AT250" s="312"/>
      <c r="AU250" s="315" t="s">
        <v>140</v>
      </c>
      <c r="AV250" s="313"/>
      <c r="AW250" s="314"/>
      <c r="AX250" s="315" t="s">
        <v>140</v>
      </c>
      <c r="AY250" s="316"/>
      <c r="AZ250" s="287" t="str">
        <f t="shared" si="136"/>
        <v/>
      </c>
      <c r="BA250" s="288" t="str">
        <f t="shared" si="137"/>
        <v/>
      </c>
      <c r="BB250" s="265">
        <f t="shared" si="118"/>
        <v>0</v>
      </c>
      <c r="BC250" s="266">
        <f t="shared" si="119"/>
        <v>0</v>
      </c>
    </row>
    <row r="251" spans="1:55" ht="19.5" hidden="1" thickTop="1" x14ac:dyDescent="0.2">
      <c r="A251" s="1434" t="e">
        <f>IF(Teilnehmer!$K$5="B6",Teilnehmer!$A$5,IF(Teilnehmer!$K$6="B6",Teilnehmer!$A$6,IF(Teilnehmer!$K$7="B6",Teilnehmer!$A$7,IF(Teilnehmer!#REF!="B6",Teilnehmer!#REF!,IF(Teilnehmer!$K$8="B6",Teilnehmer!$A$8,IF(Teilnehmer!$K$9="B6",Teilnehmer!$A$9,IF(Teilnehmer!#REF!="B6",Teilnehmer!#REF!,IF(Teilnehmer!$K$10="B6",Teilnehmer!$A$10,IF(Teilnehmer!#REF!="B6",Teilnehmer!#REF!,IF(Teilnehmer!$K$11="B6",Teilnehmer!$A$11,IF(Teilnehmer!$K$12="B6",Teilnehmer!$A$12,IF(Teilnehmer!$K$13="B6",Teilnehmer!#REF!,IF(Teilnehmer!#REF!="B6",Teilnehmer!#REF!,IF(Teilnehmer!$K$14="B6",Teilnehmer!$A$14,""))))))))))))))</f>
        <v>#REF!</v>
      </c>
      <c r="B251" s="1435"/>
      <c r="C251" s="1435"/>
      <c r="D251" s="1435"/>
      <c r="E251" s="1435"/>
      <c r="F251" s="1435"/>
      <c r="G251" s="1435"/>
      <c r="H251" s="1435"/>
      <c r="I251" s="1435"/>
      <c r="J251" s="1435"/>
      <c r="K251" s="1435"/>
      <c r="L251" s="1435"/>
      <c r="M251" s="1435"/>
      <c r="N251" s="1435"/>
      <c r="O251" s="1435"/>
      <c r="P251" s="1435"/>
      <c r="Q251" s="1435"/>
      <c r="R251" s="1435"/>
      <c r="S251" s="1435"/>
      <c r="T251" s="1435"/>
      <c r="U251" s="1435"/>
      <c r="V251" s="1435"/>
      <c r="W251" s="1435"/>
      <c r="X251" s="1435"/>
      <c r="Y251" s="1435"/>
      <c r="Z251" s="1435"/>
      <c r="AA251" s="1435"/>
      <c r="AB251" s="1435"/>
      <c r="AC251" s="1435"/>
      <c r="AD251" s="1435"/>
      <c r="AE251" s="1435"/>
      <c r="AF251" s="1435"/>
      <c r="AG251" s="1435"/>
      <c r="AH251" s="1435"/>
      <c r="AI251" s="1435"/>
      <c r="AJ251" s="1435"/>
      <c r="AK251" s="1435"/>
      <c r="AL251" s="1435"/>
      <c r="AM251" s="1435"/>
      <c r="AN251" s="1435"/>
      <c r="AO251" s="1435"/>
      <c r="AP251" s="1435"/>
      <c r="AQ251" s="1435"/>
      <c r="AR251" s="1435"/>
      <c r="AS251" s="1435"/>
      <c r="AT251" s="1435"/>
      <c r="AU251" s="1435"/>
      <c r="AV251" s="1435"/>
      <c r="AW251" s="1435"/>
      <c r="AX251" s="1435"/>
      <c r="AY251" s="1435"/>
      <c r="AZ251" s="1435"/>
      <c r="BA251" s="1436"/>
      <c r="BB251" s="268"/>
      <c r="BC251" s="268"/>
    </row>
    <row r="252" spans="1:55" ht="18" hidden="1" customHeight="1" x14ac:dyDescent="0.2">
      <c r="A252" s="424"/>
      <c r="B252" s="268"/>
      <c r="C252" s="268"/>
      <c r="D252" s="1418" t="e">
        <f>IF(B_2024!$E$19=$A$251,B_2024!$G$19,IF(B_2024!$G$19=$A$251,B_2024!$E$19,IF(B_2024!$E$20=$A$251,B_2024!$G$20,IF(B_2024!$G$20=$A$251,B_2024!$E$20,IF(B_2024!$E$21=$A$251,B_2024!$G$21,IF(B_2024!$G$21=$A$251,B_2024!$E$21,IF(B_2024!$E$22=$A$251,B_2024!$G$22,IF(B_2024!$G$22=$A$251,B_2024!$E$22,""))))))))</f>
        <v>#REF!</v>
      </c>
      <c r="E252" s="1419"/>
      <c r="F252" s="1419"/>
      <c r="G252" s="1419"/>
      <c r="H252" s="1419"/>
      <c r="I252" s="1420"/>
      <c r="J252" s="1409" t="e">
        <f>IF(B_2024!$E$30=$A$251,B_2024!$G$30,IF(B_2024!$G$30=$A$251,B_2024!$E$30,IF(B_2024!$E$31=$A$251,B_2024!$G$31,IF(B_2024!$G$31=$A$251,B_2024!$E$31,IF(B_2024!$E$32=$A$251,B_2024!$G$32,IF(B_2024!$G$32=$A$251,B_2024!$E$32,IF(B_2024!$E$33=$A$251,B_2024!$G$33,IF(B_2024!$G$33=$A$251,B_2024!$E$33,""))))))))</f>
        <v>#REF!</v>
      </c>
      <c r="K252" s="1410"/>
      <c r="L252" s="1410"/>
      <c r="M252" s="1410"/>
      <c r="N252" s="1410"/>
      <c r="O252" s="1411"/>
      <c r="P252" s="1409" t="e">
        <f>IF(B_2024!$E$35=$A$251,B_2024!$G$35,IF(B_2024!$G$35=$A$251,B_2024!$E$35,IF(B_2024!$E$36=$A$251,B_2024!$G$36,IF(B_2024!$G$36=$A$251,B_2024!$E$36,IF(B_2024!$E$37=$A$251,B_2024!$G$37,IF(B_2024!$G$37=$A$251,B_2024!$E$37,IF(B_2024!$E$38=$A$251,B_2024!$G$38,IF(B_2024!$G$38=$A$251,B_2024!$E$38,""))))))))</f>
        <v>#REF!</v>
      </c>
      <c r="Q252" s="1410"/>
      <c r="R252" s="1410"/>
      <c r="S252" s="1410"/>
      <c r="T252" s="1410"/>
      <c r="U252" s="1411"/>
      <c r="V252" s="1409" t="e">
        <f>IF(B_2024!$E$40=$A$251,B_2024!$G$40,IF(B_2024!$G$40=$A$251,B_2024!$E$40,IF(B_2024!$E$41=$A$251,B_2024!$G$41,IF(B_2024!$G$41=$A$251,B_2024!$E$41,IF(B_2024!$E$42=$A$251,B_2024!$G$42,IF(B_2024!$G$42=$A$251,B_2024!$E$42,IF(B_2024!$E$43=$A$251,B_2024!$G$43,IF(B_2024!$G$43=$A$251,B_2024!$E$43,""))))))))</f>
        <v>#REF!</v>
      </c>
      <c r="W252" s="1410"/>
      <c r="X252" s="1410"/>
      <c r="Y252" s="1410"/>
      <c r="Z252" s="1410"/>
      <c r="AA252" s="1411"/>
      <c r="AB252" s="1409" t="e">
        <f>IF(B_2024!#REF!=$A$251,B_2024!#REF!,IF(B_2024!#REF!=$A$251,B_2024!#REF!,IF(B_2024!#REF!=$A$251,B_2024!#REF!,IF(B_2024!#REF!=$A$251,B_2024!#REF!,IF(B_2024!#REF!=$A$251,B_2024!#REF!,IF(B_2024!#REF!=$A$251,B_2024!#REF!,IF(B_2024!#REF!=$A$251,B_2024!#REF!,IF(B_2024!#REF!=$A$251,B_2024!#REF!,""))))))))</f>
        <v>#REF!</v>
      </c>
      <c r="AC252" s="1410"/>
      <c r="AD252" s="1410"/>
      <c r="AE252" s="1410"/>
      <c r="AF252" s="1410"/>
      <c r="AG252" s="1410"/>
      <c r="AH252" s="1409" t="e">
        <f>IF(B_2024!#REF!=$A$251,B_2024!#REF!,IF(B_2024!#REF!=$A$251,B_2024!#REF!,IF(B_2024!#REF!=$A$251,B_2024!#REF!,IF(B_2024!#REF!=$A$251,B_2024!#REF!,IF(B_2024!#REF!=$A$251,B_2024!#REF!,IF(B_2024!#REF!=$A$251,B_2024!#REF!,IF(B_2024!#REF!=$A$251,B_2024!#REF!,IF(B_2024!#REF!=$A$251,B_2024!#REF!,""))))))))</f>
        <v>#REF!</v>
      </c>
      <c r="AI252" s="1410"/>
      <c r="AJ252" s="1410"/>
      <c r="AK252" s="1410"/>
      <c r="AL252" s="1410"/>
      <c r="AM252" s="1410"/>
      <c r="AN252" s="1409" t="e">
        <f>IF(B_2024!#REF!=$A$251,B_2024!#REF!,IF(B_2024!#REF!=$A$251,B_2024!#REF!,IF(B_2024!#REF!=$A$251,B_2024!#REF!,IF(B_2024!#REF!=$A$251,B_2024!#REF!,IF(B_2024!#REF!=$A$251,B_2024!#REF!,IF(B_2024!#REF!=$A$251,B_2024!#REF!,IF(B_2024!#REF!=$A$251,B_2024!#REF!,IF(B_2024!#REF!=$A$251,B_2024!#REF!,""))))))))</f>
        <v>#REF!</v>
      </c>
      <c r="AO252" s="1410"/>
      <c r="AP252" s="1410"/>
      <c r="AQ252" s="1410"/>
      <c r="AR252" s="1410"/>
      <c r="AS252" s="1410"/>
      <c r="AT252" s="1409"/>
      <c r="AU252" s="1410"/>
      <c r="AV252" s="1410"/>
      <c r="AW252" s="1410"/>
      <c r="AX252" s="1410"/>
      <c r="AY252" s="1410"/>
      <c r="AZ252" s="1371"/>
      <c r="BA252" s="1372"/>
    </row>
    <row r="253" spans="1:55" ht="18.75" hidden="1" x14ac:dyDescent="0.3">
      <c r="A253" s="404"/>
      <c r="B253" s="271"/>
      <c r="C253" s="271"/>
      <c r="D253" s="319"/>
      <c r="E253" s="486" t="s">
        <v>140</v>
      </c>
      <c r="F253" s="321"/>
      <c r="G253" s="369"/>
      <c r="H253" s="485" t="s">
        <v>140</v>
      </c>
      <c r="I253" s="370"/>
      <c r="J253" s="425"/>
      <c r="K253" s="320" t="s">
        <v>140</v>
      </c>
      <c r="L253" s="426"/>
      <c r="M253" s="369"/>
      <c r="N253" s="485" t="s">
        <v>140</v>
      </c>
      <c r="O253" s="370"/>
      <c r="P253" s="325"/>
      <c r="Q253" s="320" t="s">
        <v>140</v>
      </c>
      <c r="R253" s="326"/>
      <c r="S253" s="327"/>
      <c r="T253" s="320" t="s">
        <v>140</v>
      </c>
      <c r="U253" s="328"/>
      <c r="V253" s="319"/>
      <c r="W253" s="320" t="s">
        <v>140</v>
      </c>
      <c r="X253" s="321"/>
      <c r="Y253" s="369"/>
      <c r="Z253" s="320" t="s">
        <v>140</v>
      </c>
      <c r="AA253" s="370"/>
      <c r="AB253" s="325"/>
      <c r="AC253" s="320" t="s">
        <v>140</v>
      </c>
      <c r="AD253" s="326"/>
      <c r="AE253" s="450"/>
      <c r="AF253" s="323" t="s">
        <v>140</v>
      </c>
      <c r="AG253" s="451"/>
      <c r="AH253" s="319"/>
      <c r="AI253" s="320" t="s">
        <v>140</v>
      </c>
      <c r="AJ253" s="321"/>
      <c r="AK253" s="369"/>
      <c r="AL253" s="485" t="s">
        <v>140</v>
      </c>
      <c r="AM253" s="370"/>
      <c r="AN253" s="325"/>
      <c r="AO253" s="320" t="s">
        <v>140</v>
      </c>
      <c r="AP253" s="326"/>
      <c r="AQ253" s="450"/>
      <c r="AR253" s="486" t="s">
        <v>140</v>
      </c>
      <c r="AS253" s="451"/>
      <c r="AT253" s="319"/>
      <c r="AU253" s="320" t="s">
        <v>140</v>
      </c>
      <c r="AV253" s="321"/>
      <c r="AW253" s="369"/>
      <c r="AX253" s="485" t="s">
        <v>140</v>
      </c>
      <c r="AY253" s="370"/>
      <c r="AZ253" s="1371"/>
      <c r="BA253" s="1372"/>
    </row>
    <row r="254" spans="1:55" ht="15.75" hidden="1" thickBot="1" x14ac:dyDescent="0.3">
      <c r="A254" s="1364" t="s">
        <v>446</v>
      </c>
      <c r="B254" s="1365"/>
      <c r="C254" s="1365"/>
      <c r="D254" s="1349" t="s">
        <v>447</v>
      </c>
      <c r="E254" s="1350"/>
      <c r="F254" s="1350"/>
      <c r="G254" s="1351" t="s">
        <v>448</v>
      </c>
      <c r="H254" s="1351"/>
      <c r="I254" s="1352"/>
      <c r="J254" s="1415" t="s">
        <v>447</v>
      </c>
      <c r="K254" s="1416"/>
      <c r="L254" s="1416"/>
      <c r="M254" s="1351" t="s">
        <v>448</v>
      </c>
      <c r="N254" s="1351"/>
      <c r="O254" s="1352"/>
      <c r="P254" s="1376" t="s">
        <v>447</v>
      </c>
      <c r="Q254" s="1351"/>
      <c r="R254" s="1351"/>
      <c r="S254" s="1416" t="s">
        <v>448</v>
      </c>
      <c r="T254" s="1416"/>
      <c r="U254" s="1417"/>
      <c r="V254" s="1349" t="s">
        <v>447</v>
      </c>
      <c r="W254" s="1350"/>
      <c r="X254" s="1350"/>
      <c r="Y254" s="1351" t="s">
        <v>448</v>
      </c>
      <c r="Z254" s="1351"/>
      <c r="AA254" s="1352"/>
      <c r="AB254" s="1373" t="s">
        <v>447</v>
      </c>
      <c r="AC254" s="1369"/>
      <c r="AD254" s="1369"/>
      <c r="AE254" s="1368" t="s">
        <v>448</v>
      </c>
      <c r="AF254" s="1368"/>
      <c r="AG254" s="1430"/>
      <c r="AH254" s="1349" t="s">
        <v>447</v>
      </c>
      <c r="AI254" s="1350"/>
      <c r="AJ254" s="1350"/>
      <c r="AK254" s="1351" t="s">
        <v>448</v>
      </c>
      <c r="AL254" s="1351"/>
      <c r="AM254" s="1352"/>
      <c r="AN254" s="1376" t="s">
        <v>447</v>
      </c>
      <c r="AO254" s="1351"/>
      <c r="AP254" s="1351"/>
      <c r="AQ254" s="1350" t="s">
        <v>448</v>
      </c>
      <c r="AR254" s="1350"/>
      <c r="AS254" s="1377"/>
      <c r="AT254" s="1349" t="s">
        <v>447</v>
      </c>
      <c r="AU254" s="1350"/>
      <c r="AV254" s="1350"/>
      <c r="AW254" s="1351" t="s">
        <v>448</v>
      </c>
      <c r="AX254" s="1351"/>
      <c r="AY254" s="1352"/>
      <c r="AZ254" s="279" t="s">
        <v>449</v>
      </c>
      <c r="BA254" s="280" t="s">
        <v>450</v>
      </c>
      <c r="BB254" s="281"/>
      <c r="BC254" s="281"/>
    </row>
    <row r="255" spans="1:55" ht="18" hidden="1" customHeight="1" x14ac:dyDescent="0.2">
      <c r="A255" s="548"/>
      <c r="B255" s="581"/>
      <c r="C255" s="549"/>
      <c r="D255" s="578"/>
      <c r="E255" s="301" t="s">
        <v>140</v>
      </c>
      <c r="F255" s="284"/>
      <c r="G255" s="285"/>
      <c r="H255" s="579" t="s">
        <v>140</v>
      </c>
      <c r="I255" s="580"/>
      <c r="J255" s="578"/>
      <c r="K255" s="579" t="s">
        <v>140</v>
      </c>
      <c r="L255" s="284"/>
      <c r="M255" s="285"/>
      <c r="N255" s="579" t="s">
        <v>140</v>
      </c>
      <c r="O255" s="580"/>
      <c r="P255" s="578"/>
      <c r="Q255" s="579" t="s">
        <v>140</v>
      </c>
      <c r="R255" s="284"/>
      <c r="S255" s="285"/>
      <c r="T255" s="579" t="s">
        <v>140</v>
      </c>
      <c r="U255" s="580"/>
      <c r="V255" s="578"/>
      <c r="W255" s="579" t="s">
        <v>140</v>
      </c>
      <c r="X255" s="284"/>
      <c r="Y255" s="285"/>
      <c r="Z255" s="579" t="s">
        <v>140</v>
      </c>
      <c r="AA255" s="580"/>
      <c r="AB255" s="578"/>
      <c r="AC255" s="579" t="s">
        <v>140</v>
      </c>
      <c r="AD255" s="284"/>
      <c r="AE255" s="285"/>
      <c r="AF255" s="579" t="s">
        <v>140</v>
      </c>
      <c r="AG255" s="580"/>
      <c r="AH255" s="578"/>
      <c r="AI255" s="579" t="s">
        <v>140</v>
      </c>
      <c r="AJ255" s="284"/>
      <c r="AK255" s="285"/>
      <c r="AL255" s="579" t="s">
        <v>140</v>
      </c>
      <c r="AM255" s="580"/>
      <c r="AN255" s="578"/>
      <c r="AO255" s="579" t="s">
        <v>140</v>
      </c>
      <c r="AP255" s="284"/>
      <c r="AQ255" s="285"/>
      <c r="AR255" s="579" t="s">
        <v>140</v>
      </c>
      <c r="AS255" s="580"/>
      <c r="AT255" s="578"/>
      <c r="AU255" s="579" t="s">
        <v>140</v>
      </c>
      <c r="AV255" s="284"/>
      <c r="AW255" s="285"/>
      <c r="AX255" s="579" t="s">
        <v>140</v>
      </c>
      <c r="AY255" s="580"/>
      <c r="AZ255" s="287" t="str">
        <f t="shared" ref="AZ255:AZ260" si="138">IF(BB255&gt;0,BB255,IF(BC255&gt;0,BB255,""))</f>
        <v/>
      </c>
      <c r="BA255" s="288" t="str">
        <f t="shared" ref="BA255:BA260" si="139">IF(BB255&gt;0,BC255,IF(BC255&gt;0,BC255,""))</f>
        <v/>
      </c>
      <c r="BB255" s="265">
        <f t="shared" ref="BB255:BB300" si="140">SUM(D255,G255,J255,M255,P255,S255,V255,Y255,AB255,AE255,AH255,AK255,AN255,AQ255,AT255,AW255)</f>
        <v>0</v>
      </c>
      <c r="BC255" s="266">
        <f t="shared" ref="BC255:BC300" si="141">SUM(F255,I255,L255,O255,R255,U255,X255,AA255,AD255,AG255,AJ255,AM255,AP255,AS255,AV255,AY255)</f>
        <v>0</v>
      </c>
    </row>
    <row r="256" spans="1:55" ht="18" hidden="1" customHeight="1" x14ac:dyDescent="0.2">
      <c r="A256" s="548"/>
      <c r="B256" s="542"/>
      <c r="C256" s="549"/>
      <c r="D256" s="289"/>
      <c r="E256" s="301" t="s">
        <v>140</v>
      </c>
      <c r="F256" s="291"/>
      <c r="G256" s="292"/>
      <c r="H256" s="290" t="s">
        <v>140</v>
      </c>
      <c r="I256" s="293"/>
      <c r="J256" s="289"/>
      <c r="K256" s="301" t="s">
        <v>140</v>
      </c>
      <c r="L256" s="291"/>
      <c r="M256" s="292"/>
      <c r="N256" s="290" t="s">
        <v>140</v>
      </c>
      <c r="O256" s="293"/>
      <c r="P256" s="289"/>
      <c r="Q256" s="301" t="s">
        <v>140</v>
      </c>
      <c r="R256" s="291"/>
      <c r="S256" s="292"/>
      <c r="T256" s="290" t="s">
        <v>140</v>
      </c>
      <c r="U256" s="293"/>
      <c r="V256" s="289"/>
      <c r="W256" s="301" t="s">
        <v>140</v>
      </c>
      <c r="X256" s="291"/>
      <c r="Y256" s="292"/>
      <c r="Z256" s="290" t="s">
        <v>140</v>
      </c>
      <c r="AA256" s="293"/>
      <c r="AB256" s="303"/>
      <c r="AC256" s="301" t="s">
        <v>140</v>
      </c>
      <c r="AD256" s="304"/>
      <c r="AE256" s="300"/>
      <c r="AF256" s="301" t="s">
        <v>140</v>
      </c>
      <c r="AG256" s="302"/>
      <c r="AH256" s="303"/>
      <c r="AI256" s="301" t="s">
        <v>140</v>
      </c>
      <c r="AJ256" s="304"/>
      <c r="AK256" s="292"/>
      <c r="AL256" s="290" t="s">
        <v>140</v>
      </c>
      <c r="AM256" s="293"/>
      <c r="AN256" s="289"/>
      <c r="AO256" s="301" t="s">
        <v>140</v>
      </c>
      <c r="AP256" s="291"/>
      <c r="AQ256" s="292"/>
      <c r="AR256" s="290" t="s">
        <v>140</v>
      </c>
      <c r="AS256" s="293"/>
      <c r="AT256" s="289"/>
      <c r="AU256" s="301" t="s">
        <v>140</v>
      </c>
      <c r="AV256" s="291"/>
      <c r="AW256" s="292"/>
      <c r="AX256" s="290" t="s">
        <v>140</v>
      </c>
      <c r="AY256" s="293"/>
      <c r="AZ256" s="287" t="str">
        <f t="shared" si="138"/>
        <v/>
      </c>
      <c r="BA256" s="288" t="str">
        <f t="shared" si="139"/>
        <v/>
      </c>
      <c r="BB256" s="265">
        <f t="shared" si="140"/>
        <v>0</v>
      </c>
      <c r="BC256" s="266">
        <f t="shared" si="141"/>
        <v>0</v>
      </c>
    </row>
    <row r="257" spans="1:55" ht="18" hidden="1" customHeight="1" x14ac:dyDescent="0.2">
      <c r="A257" s="548"/>
      <c r="B257" s="582"/>
      <c r="C257" s="549"/>
      <c r="D257" s="289"/>
      <c r="E257" s="301" t="s">
        <v>140</v>
      </c>
      <c r="F257" s="291"/>
      <c r="G257" s="292"/>
      <c r="H257" s="290" t="s">
        <v>140</v>
      </c>
      <c r="I257" s="293"/>
      <c r="J257" s="289"/>
      <c r="K257" s="301" t="s">
        <v>140</v>
      </c>
      <c r="L257" s="291"/>
      <c r="M257" s="292"/>
      <c r="N257" s="290" t="s">
        <v>140</v>
      </c>
      <c r="O257" s="293"/>
      <c r="P257" s="289"/>
      <c r="Q257" s="301" t="s">
        <v>140</v>
      </c>
      <c r="R257" s="291"/>
      <c r="S257" s="292"/>
      <c r="T257" s="290" t="s">
        <v>140</v>
      </c>
      <c r="U257" s="293"/>
      <c r="V257" s="289"/>
      <c r="W257" s="301" t="s">
        <v>140</v>
      </c>
      <c r="X257" s="291"/>
      <c r="Y257" s="292"/>
      <c r="Z257" s="290" t="s">
        <v>140</v>
      </c>
      <c r="AA257" s="293"/>
      <c r="AB257" s="303"/>
      <c r="AC257" s="301" t="s">
        <v>140</v>
      </c>
      <c r="AD257" s="304"/>
      <c r="AE257" s="300"/>
      <c r="AF257" s="301" t="s">
        <v>140</v>
      </c>
      <c r="AG257" s="302"/>
      <c r="AH257" s="303"/>
      <c r="AI257" s="301" t="s">
        <v>140</v>
      </c>
      <c r="AJ257" s="304"/>
      <c r="AK257" s="292"/>
      <c r="AL257" s="290" t="s">
        <v>140</v>
      </c>
      <c r="AM257" s="293"/>
      <c r="AN257" s="289"/>
      <c r="AO257" s="301" t="s">
        <v>140</v>
      </c>
      <c r="AP257" s="291"/>
      <c r="AQ257" s="292"/>
      <c r="AR257" s="290" t="s">
        <v>140</v>
      </c>
      <c r="AS257" s="293"/>
      <c r="AT257" s="289"/>
      <c r="AU257" s="301" t="s">
        <v>140</v>
      </c>
      <c r="AV257" s="291"/>
      <c r="AW257" s="292"/>
      <c r="AX257" s="290" t="s">
        <v>140</v>
      </c>
      <c r="AY257" s="293"/>
      <c r="AZ257" s="287" t="str">
        <f t="shared" si="138"/>
        <v/>
      </c>
      <c r="BA257" s="288" t="str">
        <f t="shared" si="139"/>
        <v/>
      </c>
      <c r="BB257" s="265">
        <f t="shared" si="140"/>
        <v>0</v>
      </c>
      <c r="BC257" s="266">
        <f t="shared" si="141"/>
        <v>0</v>
      </c>
    </row>
    <row r="258" spans="1:55" ht="18" hidden="1" customHeight="1" x14ac:dyDescent="0.2">
      <c r="A258" s="548"/>
      <c r="B258" s="542"/>
      <c r="C258" s="549"/>
      <c r="D258" s="289"/>
      <c r="E258" s="301" t="s">
        <v>140</v>
      </c>
      <c r="F258" s="291"/>
      <c r="G258" s="292"/>
      <c r="H258" s="290" t="s">
        <v>140</v>
      </c>
      <c r="I258" s="293"/>
      <c r="J258" s="289"/>
      <c r="K258" s="301" t="s">
        <v>140</v>
      </c>
      <c r="L258" s="291"/>
      <c r="M258" s="292"/>
      <c r="N258" s="290" t="s">
        <v>140</v>
      </c>
      <c r="O258" s="293"/>
      <c r="P258" s="289"/>
      <c r="Q258" s="301" t="s">
        <v>140</v>
      </c>
      <c r="R258" s="291"/>
      <c r="S258" s="292"/>
      <c r="T258" s="290" t="s">
        <v>140</v>
      </c>
      <c r="U258" s="293"/>
      <c r="V258" s="289"/>
      <c r="W258" s="301" t="s">
        <v>140</v>
      </c>
      <c r="X258" s="291"/>
      <c r="Y258" s="292"/>
      <c r="Z258" s="290" t="s">
        <v>140</v>
      </c>
      <c r="AA258" s="293"/>
      <c r="AB258" s="303"/>
      <c r="AC258" s="301" t="s">
        <v>140</v>
      </c>
      <c r="AD258" s="304"/>
      <c r="AE258" s="300"/>
      <c r="AF258" s="301" t="s">
        <v>140</v>
      </c>
      <c r="AG258" s="302"/>
      <c r="AH258" s="289"/>
      <c r="AI258" s="301" t="s">
        <v>140</v>
      </c>
      <c r="AJ258" s="291"/>
      <c r="AK258" s="292"/>
      <c r="AL258" s="290" t="s">
        <v>140</v>
      </c>
      <c r="AM258" s="293"/>
      <c r="AN258" s="289"/>
      <c r="AO258" s="301" t="s">
        <v>140</v>
      </c>
      <c r="AP258" s="291"/>
      <c r="AQ258" s="292"/>
      <c r="AR258" s="290" t="s">
        <v>140</v>
      </c>
      <c r="AS258" s="293"/>
      <c r="AT258" s="289"/>
      <c r="AU258" s="301" t="s">
        <v>140</v>
      </c>
      <c r="AV258" s="291"/>
      <c r="AW258" s="292"/>
      <c r="AX258" s="290" t="s">
        <v>140</v>
      </c>
      <c r="AY258" s="293"/>
      <c r="AZ258" s="287" t="str">
        <f t="shared" si="138"/>
        <v/>
      </c>
      <c r="BA258" s="288" t="str">
        <f t="shared" si="139"/>
        <v/>
      </c>
      <c r="BB258" s="265">
        <f t="shared" si="140"/>
        <v>0</v>
      </c>
      <c r="BC258" s="266">
        <f t="shared" si="141"/>
        <v>0</v>
      </c>
    </row>
    <row r="259" spans="1:55" ht="18" hidden="1" customHeight="1" x14ac:dyDescent="0.2">
      <c r="A259" s="548"/>
      <c r="B259" s="582"/>
      <c r="C259" s="549"/>
      <c r="D259" s="289"/>
      <c r="E259" s="301" t="s">
        <v>140</v>
      </c>
      <c r="F259" s="291"/>
      <c r="G259" s="292"/>
      <c r="H259" s="290" t="s">
        <v>140</v>
      </c>
      <c r="I259" s="293"/>
      <c r="J259" s="289"/>
      <c r="K259" s="301" t="s">
        <v>140</v>
      </c>
      <c r="L259" s="291"/>
      <c r="M259" s="292"/>
      <c r="N259" s="290" t="s">
        <v>140</v>
      </c>
      <c r="O259" s="293"/>
      <c r="P259" s="289"/>
      <c r="Q259" s="301" t="s">
        <v>140</v>
      </c>
      <c r="R259" s="291"/>
      <c r="S259" s="292"/>
      <c r="T259" s="290" t="s">
        <v>140</v>
      </c>
      <c r="U259" s="293"/>
      <c r="V259" s="289"/>
      <c r="W259" s="301" t="s">
        <v>140</v>
      </c>
      <c r="X259" s="291"/>
      <c r="Y259" s="292"/>
      <c r="Z259" s="290" t="s">
        <v>140</v>
      </c>
      <c r="AA259" s="293"/>
      <c r="AB259" s="303"/>
      <c r="AC259" s="301" t="s">
        <v>140</v>
      </c>
      <c r="AD259" s="304"/>
      <c r="AE259" s="300"/>
      <c r="AF259" s="301" t="s">
        <v>140</v>
      </c>
      <c r="AG259" s="302"/>
      <c r="AH259" s="289"/>
      <c r="AI259" s="301" t="s">
        <v>140</v>
      </c>
      <c r="AJ259" s="291"/>
      <c r="AK259" s="292"/>
      <c r="AL259" s="290" t="s">
        <v>140</v>
      </c>
      <c r="AM259" s="293"/>
      <c r="AN259" s="289"/>
      <c r="AO259" s="301" t="s">
        <v>140</v>
      </c>
      <c r="AP259" s="291"/>
      <c r="AQ259" s="292"/>
      <c r="AR259" s="290" t="s">
        <v>140</v>
      </c>
      <c r="AS259" s="293"/>
      <c r="AT259" s="289"/>
      <c r="AU259" s="301" t="s">
        <v>140</v>
      </c>
      <c r="AV259" s="291"/>
      <c r="AW259" s="292"/>
      <c r="AX259" s="290" t="s">
        <v>140</v>
      </c>
      <c r="AY259" s="293"/>
      <c r="AZ259" s="287" t="str">
        <f t="shared" si="138"/>
        <v/>
      </c>
      <c r="BA259" s="288" t="str">
        <f t="shared" si="139"/>
        <v/>
      </c>
      <c r="BB259" s="265">
        <f t="shared" si="140"/>
        <v>0</v>
      </c>
      <c r="BC259" s="266">
        <f t="shared" si="141"/>
        <v>0</v>
      </c>
    </row>
    <row r="260" spans="1:55" ht="18" hidden="1" customHeight="1" x14ac:dyDescent="0.2">
      <c r="A260" s="548"/>
      <c r="B260" s="550"/>
      <c r="C260" s="549"/>
      <c r="D260" s="289"/>
      <c r="E260" s="301" t="s">
        <v>140</v>
      </c>
      <c r="F260" s="291"/>
      <c r="G260" s="292"/>
      <c r="H260" s="290" t="s">
        <v>140</v>
      </c>
      <c r="I260" s="293"/>
      <c r="J260" s="289"/>
      <c r="K260" s="301" t="s">
        <v>140</v>
      </c>
      <c r="L260" s="291"/>
      <c r="M260" s="292"/>
      <c r="N260" s="290" t="s">
        <v>140</v>
      </c>
      <c r="O260" s="293"/>
      <c r="P260" s="289"/>
      <c r="Q260" s="301" t="s">
        <v>140</v>
      </c>
      <c r="R260" s="291"/>
      <c r="S260" s="292"/>
      <c r="T260" s="290" t="s">
        <v>140</v>
      </c>
      <c r="U260" s="293"/>
      <c r="V260" s="289"/>
      <c r="W260" s="301" t="s">
        <v>140</v>
      </c>
      <c r="X260" s="291"/>
      <c r="Y260" s="292"/>
      <c r="Z260" s="290" t="s">
        <v>140</v>
      </c>
      <c r="AA260" s="293"/>
      <c r="AB260" s="303"/>
      <c r="AC260" s="301" t="s">
        <v>140</v>
      </c>
      <c r="AD260" s="304"/>
      <c r="AE260" s="300"/>
      <c r="AF260" s="301" t="s">
        <v>140</v>
      </c>
      <c r="AG260" s="302"/>
      <c r="AH260" s="289"/>
      <c r="AI260" s="301" t="s">
        <v>140</v>
      </c>
      <c r="AJ260" s="291"/>
      <c r="AK260" s="292"/>
      <c r="AL260" s="290" t="s">
        <v>140</v>
      </c>
      <c r="AM260" s="293"/>
      <c r="AN260" s="289"/>
      <c r="AO260" s="301" t="s">
        <v>140</v>
      </c>
      <c r="AP260" s="291"/>
      <c r="AQ260" s="292"/>
      <c r="AR260" s="290" t="s">
        <v>140</v>
      </c>
      <c r="AS260" s="293"/>
      <c r="AT260" s="289"/>
      <c r="AU260" s="301" t="s">
        <v>140</v>
      </c>
      <c r="AV260" s="291"/>
      <c r="AW260" s="292"/>
      <c r="AX260" s="290" t="s">
        <v>140</v>
      </c>
      <c r="AY260" s="293"/>
      <c r="AZ260" s="287" t="str">
        <f t="shared" si="138"/>
        <v/>
      </c>
      <c r="BA260" s="288" t="str">
        <f t="shared" si="139"/>
        <v/>
      </c>
      <c r="BB260" s="265">
        <f t="shared" si="140"/>
        <v>0</v>
      </c>
      <c r="BC260" s="266">
        <f t="shared" si="141"/>
        <v>0</v>
      </c>
    </row>
    <row r="261" spans="1:55" ht="18" hidden="1" customHeight="1" x14ac:dyDescent="0.2">
      <c r="A261" s="548"/>
      <c r="B261" s="542"/>
      <c r="C261" s="549"/>
      <c r="D261" s="289"/>
      <c r="E261" s="301" t="s">
        <v>140</v>
      </c>
      <c r="F261" s="291"/>
      <c r="G261" s="292"/>
      <c r="H261" s="290" t="s">
        <v>140</v>
      </c>
      <c r="I261" s="293"/>
      <c r="J261" s="289"/>
      <c r="K261" s="301" t="s">
        <v>140</v>
      </c>
      <c r="L261" s="291"/>
      <c r="M261" s="292"/>
      <c r="N261" s="290" t="s">
        <v>140</v>
      </c>
      <c r="O261" s="293"/>
      <c r="P261" s="289"/>
      <c r="Q261" s="301" t="s">
        <v>140</v>
      </c>
      <c r="R261" s="291"/>
      <c r="S261" s="292"/>
      <c r="T261" s="290" t="s">
        <v>140</v>
      </c>
      <c r="U261" s="293"/>
      <c r="V261" s="289"/>
      <c r="W261" s="301" t="s">
        <v>140</v>
      </c>
      <c r="X261" s="291"/>
      <c r="Y261" s="292"/>
      <c r="Z261" s="290" t="s">
        <v>140</v>
      </c>
      <c r="AA261" s="293"/>
      <c r="AB261" s="303"/>
      <c r="AC261" s="301" t="s">
        <v>140</v>
      </c>
      <c r="AD261" s="304"/>
      <c r="AE261" s="300"/>
      <c r="AF261" s="301" t="s">
        <v>140</v>
      </c>
      <c r="AG261" s="302"/>
      <c r="AH261" s="289"/>
      <c r="AI261" s="301" t="s">
        <v>140</v>
      </c>
      <c r="AJ261" s="291"/>
      <c r="AK261" s="292"/>
      <c r="AL261" s="290" t="s">
        <v>140</v>
      </c>
      <c r="AM261" s="293"/>
      <c r="AN261" s="289"/>
      <c r="AO261" s="301" t="s">
        <v>140</v>
      </c>
      <c r="AP261" s="291"/>
      <c r="AQ261" s="292"/>
      <c r="AR261" s="290" t="s">
        <v>140</v>
      </c>
      <c r="AS261" s="293"/>
      <c r="AT261" s="289"/>
      <c r="AU261" s="301" t="s">
        <v>140</v>
      </c>
      <c r="AV261" s="291"/>
      <c r="AW261" s="292"/>
      <c r="AX261" s="290" t="s">
        <v>140</v>
      </c>
      <c r="AY261" s="293"/>
      <c r="AZ261" s="287" t="str">
        <f t="shared" ref="AZ261:AZ270" si="142">IF(BB261&gt;0,BB261,IF(BC261&gt;0,BB261,""))</f>
        <v/>
      </c>
      <c r="BA261" s="288" t="str">
        <f t="shared" ref="BA261:BA270" si="143">IF(BB261&gt;0,BC261,IF(BC261&gt;0,BC261,""))</f>
        <v/>
      </c>
      <c r="BB261" s="265">
        <f t="shared" si="140"/>
        <v>0</v>
      </c>
      <c r="BC261" s="266">
        <f t="shared" si="141"/>
        <v>0</v>
      </c>
    </row>
    <row r="262" spans="1:55" ht="18" hidden="1" customHeight="1" x14ac:dyDescent="0.2">
      <c r="A262" s="548"/>
      <c r="B262" s="542"/>
      <c r="C262" s="549"/>
      <c r="D262" s="289"/>
      <c r="E262" s="301" t="s">
        <v>140</v>
      </c>
      <c r="F262" s="291"/>
      <c r="G262" s="292"/>
      <c r="H262" s="290" t="s">
        <v>140</v>
      </c>
      <c r="I262" s="293"/>
      <c r="J262" s="289"/>
      <c r="K262" s="301" t="s">
        <v>140</v>
      </c>
      <c r="L262" s="291"/>
      <c r="M262" s="292"/>
      <c r="N262" s="290" t="s">
        <v>140</v>
      </c>
      <c r="O262" s="293"/>
      <c r="P262" s="289"/>
      <c r="Q262" s="301" t="s">
        <v>140</v>
      </c>
      <c r="R262" s="291"/>
      <c r="S262" s="292"/>
      <c r="T262" s="290" t="s">
        <v>140</v>
      </c>
      <c r="U262" s="293"/>
      <c r="V262" s="289"/>
      <c r="W262" s="301" t="s">
        <v>140</v>
      </c>
      <c r="X262" s="291"/>
      <c r="Y262" s="292"/>
      <c r="Z262" s="290" t="s">
        <v>140</v>
      </c>
      <c r="AA262" s="293"/>
      <c r="AB262" s="303"/>
      <c r="AC262" s="301" t="s">
        <v>140</v>
      </c>
      <c r="AD262" s="304"/>
      <c r="AE262" s="300"/>
      <c r="AF262" s="301" t="s">
        <v>140</v>
      </c>
      <c r="AG262" s="302"/>
      <c r="AH262" s="289"/>
      <c r="AI262" s="301" t="s">
        <v>140</v>
      </c>
      <c r="AJ262" s="291"/>
      <c r="AK262" s="292"/>
      <c r="AL262" s="290" t="s">
        <v>140</v>
      </c>
      <c r="AM262" s="293"/>
      <c r="AN262" s="289"/>
      <c r="AO262" s="301" t="s">
        <v>140</v>
      </c>
      <c r="AP262" s="291"/>
      <c r="AQ262" s="292"/>
      <c r="AR262" s="290" t="s">
        <v>140</v>
      </c>
      <c r="AS262" s="293"/>
      <c r="AT262" s="289"/>
      <c r="AU262" s="301" t="s">
        <v>140</v>
      </c>
      <c r="AV262" s="291"/>
      <c r="AW262" s="292"/>
      <c r="AX262" s="290" t="s">
        <v>140</v>
      </c>
      <c r="AY262" s="293"/>
      <c r="AZ262" s="287" t="str">
        <f t="shared" si="142"/>
        <v/>
      </c>
      <c r="BA262" s="288" t="str">
        <f t="shared" si="143"/>
        <v/>
      </c>
      <c r="BB262" s="265">
        <f t="shared" si="140"/>
        <v>0</v>
      </c>
      <c r="BC262" s="266">
        <f t="shared" si="141"/>
        <v>0</v>
      </c>
    </row>
    <row r="263" spans="1:55" ht="18" hidden="1" customHeight="1" x14ac:dyDescent="0.2">
      <c r="A263" s="548"/>
      <c r="B263" s="550"/>
      <c r="C263" s="549"/>
      <c r="D263" s="289"/>
      <c r="E263" s="301" t="s">
        <v>140</v>
      </c>
      <c r="F263" s="291"/>
      <c r="G263" s="292"/>
      <c r="H263" s="290" t="s">
        <v>140</v>
      </c>
      <c r="I263" s="293"/>
      <c r="J263" s="289"/>
      <c r="K263" s="301" t="s">
        <v>140</v>
      </c>
      <c r="L263" s="291"/>
      <c r="M263" s="292"/>
      <c r="N263" s="290" t="s">
        <v>140</v>
      </c>
      <c r="O263" s="293"/>
      <c r="P263" s="289"/>
      <c r="Q263" s="301" t="s">
        <v>140</v>
      </c>
      <c r="R263" s="291"/>
      <c r="S263" s="292"/>
      <c r="T263" s="290" t="s">
        <v>140</v>
      </c>
      <c r="U263" s="293"/>
      <c r="V263" s="289"/>
      <c r="W263" s="301" t="s">
        <v>140</v>
      </c>
      <c r="X263" s="291"/>
      <c r="Y263" s="292"/>
      <c r="Z263" s="290" t="s">
        <v>140</v>
      </c>
      <c r="AA263" s="293"/>
      <c r="AB263" s="303"/>
      <c r="AC263" s="301" t="s">
        <v>140</v>
      </c>
      <c r="AD263" s="304"/>
      <c r="AE263" s="300"/>
      <c r="AF263" s="301" t="s">
        <v>140</v>
      </c>
      <c r="AG263" s="302"/>
      <c r="AH263" s="289"/>
      <c r="AI263" s="301" t="s">
        <v>140</v>
      </c>
      <c r="AJ263" s="291"/>
      <c r="AK263" s="292"/>
      <c r="AL263" s="290" t="s">
        <v>140</v>
      </c>
      <c r="AM263" s="293"/>
      <c r="AN263" s="289"/>
      <c r="AO263" s="301" t="s">
        <v>140</v>
      </c>
      <c r="AP263" s="291"/>
      <c r="AQ263" s="292"/>
      <c r="AR263" s="290" t="s">
        <v>140</v>
      </c>
      <c r="AS263" s="293"/>
      <c r="AT263" s="289"/>
      <c r="AU263" s="301" t="s">
        <v>140</v>
      </c>
      <c r="AV263" s="291"/>
      <c r="AW263" s="292"/>
      <c r="AX263" s="290" t="s">
        <v>140</v>
      </c>
      <c r="AY263" s="293"/>
      <c r="AZ263" s="287" t="str">
        <f t="shared" si="142"/>
        <v/>
      </c>
      <c r="BA263" s="288" t="str">
        <f t="shared" si="143"/>
        <v/>
      </c>
      <c r="BB263" s="265">
        <f t="shared" si="140"/>
        <v>0</v>
      </c>
      <c r="BC263" s="266">
        <f t="shared" si="141"/>
        <v>0</v>
      </c>
    </row>
    <row r="264" spans="1:55" ht="18" hidden="1" customHeight="1" x14ac:dyDescent="0.2">
      <c r="A264" s="398"/>
      <c r="B264" s="267"/>
      <c r="C264" s="266"/>
      <c r="D264" s="289"/>
      <c r="E264" s="301" t="s">
        <v>140</v>
      </c>
      <c r="F264" s="291"/>
      <c r="G264" s="292"/>
      <c r="H264" s="290" t="s">
        <v>140</v>
      </c>
      <c r="I264" s="293"/>
      <c r="J264" s="289"/>
      <c r="K264" s="301" t="s">
        <v>140</v>
      </c>
      <c r="L264" s="291"/>
      <c r="M264" s="292"/>
      <c r="N264" s="290" t="s">
        <v>140</v>
      </c>
      <c r="O264" s="293"/>
      <c r="P264" s="289"/>
      <c r="Q264" s="301" t="s">
        <v>140</v>
      </c>
      <c r="R264" s="291"/>
      <c r="S264" s="292"/>
      <c r="T264" s="290" t="s">
        <v>140</v>
      </c>
      <c r="U264" s="293"/>
      <c r="V264" s="289"/>
      <c r="W264" s="301" t="s">
        <v>140</v>
      </c>
      <c r="X264" s="291"/>
      <c r="Y264" s="292"/>
      <c r="Z264" s="290" t="s">
        <v>140</v>
      </c>
      <c r="AA264" s="293"/>
      <c r="AB264" s="303"/>
      <c r="AC264" s="301" t="s">
        <v>140</v>
      </c>
      <c r="AD264" s="304"/>
      <c r="AE264" s="300"/>
      <c r="AF264" s="301" t="s">
        <v>140</v>
      </c>
      <c r="AG264" s="302"/>
      <c r="AH264" s="289"/>
      <c r="AI264" s="301" t="s">
        <v>140</v>
      </c>
      <c r="AJ264" s="291"/>
      <c r="AK264" s="292"/>
      <c r="AL264" s="290" t="s">
        <v>140</v>
      </c>
      <c r="AM264" s="293"/>
      <c r="AN264" s="289"/>
      <c r="AO264" s="301" t="s">
        <v>140</v>
      </c>
      <c r="AP264" s="291"/>
      <c r="AQ264" s="292"/>
      <c r="AR264" s="290" t="s">
        <v>140</v>
      </c>
      <c r="AS264" s="293"/>
      <c r="AT264" s="289"/>
      <c r="AU264" s="301" t="s">
        <v>140</v>
      </c>
      <c r="AV264" s="291"/>
      <c r="AW264" s="292"/>
      <c r="AX264" s="290" t="s">
        <v>140</v>
      </c>
      <c r="AY264" s="293"/>
      <c r="AZ264" s="287" t="str">
        <f t="shared" si="142"/>
        <v/>
      </c>
      <c r="BA264" s="288" t="str">
        <f t="shared" si="143"/>
        <v/>
      </c>
      <c r="BB264" s="265">
        <f t="shared" si="140"/>
        <v>0</v>
      </c>
      <c r="BC264" s="266">
        <f t="shared" si="141"/>
        <v>0</v>
      </c>
    </row>
    <row r="265" spans="1:55" ht="18" hidden="1" customHeight="1" x14ac:dyDescent="0.2">
      <c r="A265" s="398"/>
      <c r="B265" s="267"/>
      <c r="C265" s="266"/>
      <c r="D265" s="289"/>
      <c r="E265" s="301" t="s">
        <v>140</v>
      </c>
      <c r="F265" s="291"/>
      <c r="G265" s="292"/>
      <c r="H265" s="290" t="s">
        <v>140</v>
      </c>
      <c r="I265" s="293"/>
      <c r="J265" s="289"/>
      <c r="K265" s="301" t="s">
        <v>140</v>
      </c>
      <c r="L265" s="291"/>
      <c r="M265" s="292"/>
      <c r="N265" s="290" t="s">
        <v>140</v>
      </c>
      <c r="O265" s="293"/>
      <c r="P265" s="289"/>
      <c r="Q265" s="301" t="s">
        <v>140</v>
      </c>
      <c r="R265" s="291"/>
      <c r="S265" s="292"/>
      <c r="T265" s="290" t="s">
        <v>140</v>
      </c>
      <c r="U265" s="293"/>
      <c r="V265" s="289"/>
      <c r="W265" s="301" t="s">
        <v>140</v>
      </c>
      <c r="X265" s="291"/>
      <c r="Y265" s="292"/>
      <c r="Z265" s="290" t="s">
        <v>140</v>
      </c>
      <c r="AA265" s="293"/>
      <c r="AB265" s="303"/>
      <c r="AC265" s="301" t="s">
        <v>140</v>
      </c>
      <c r="AD265" s="304"/>
      <c r="AE265" s="300"/>
      <c r="AF265" s="301" t="s">
        <v>140</v>
      </c>
      <c r="AG265" s="302"/>
      <c r="AH265" s="289"/>
      <c r="AI265" s="301" t="s">
        <v>140</v>
      </c>
      <c r="AJ265" s="291"/>
      <c r="AK265" s="292"/>
      <c r="AL265" s="290" t="s">
        <v>140</v>
      </c>
      <c r="AM265" s="293"/>
      <c r="AN265" s="289"/>
      <c r="AO265" s="301" t="s">
        <v>140</v>
      </c>
      <c r="AP265" s="291"/>
      <c r="AQ265" s="292"/>
      <c r="AR265" s="290" t="s">
        <v>140</v>
      </c>
      <c r="AS265" s="293"/>
      <c r="AT265" s="289"/>
      <c r="AU265" s="301" t="s">
        <v>140</v>
      </c>
      <c r="AV265" s="291"/>
      <c r="AW265" s="292"/>
      <c r="AX265" s="290" t="s">
        <v>140</v>
      </c>
      <c r="AY265" s="293"/>
      <c r="AZ265" s="287" t="str">
        <f t="shared" si="142"/>
        <v/>
      </c>
      <c r="BA265" s="288" t="str">
        <f t="shared" si="143"/>
        <v/>
      </c>
      <c r="BB265" s="265">
        <f t="shared" si="140"/>
        <v>0</v>
      </c>
      <c r="BC265" s="266">
        <f t="shared" si="141"/>
        <v>0</v>
      </c>
    </row>
    <row r="266" spans="1:55" ht="18" hidden="1" customHeight="1" x14ac:dyDescent="0.2">
      <c r="A266" s="398"/>
      <c r="B266" s="267"/>
      <c r="C266" s="266"/>
      <c r="D266" s="289"/>
      <c r="E266" s="301" t="s">
        <v>140</v>
      </c>
      <c r="F266" s="291"/>
      <c r="G266" s="292"/>
      <c r="H266" s="290" t="s">
        <v>140</v>
      </c>
      <c r="I266" s="293"/>
      <c r="J266" s="289"/>
      <c r="K266" s="301" t="s">
        <v>140</v>
      </c>
      <c r="L266" s="291"/>
      <c r="M266" s="292"/>
      <c r="N266" s="290" t="s">
        <v>140</v>
      </c>
      <c r="O266" s="293"/>
      <c r="P266" s="289"/>
      <c r="Q266" s="301" t="s">
        <v>140</v>
      </c>
      <c r="R266" s="291"/>
      <c r="S266" s="292"/>
      <c r="T266" s="290" t="s">
        <v>140</v>
      </c>
      <c r="U266" s="293"/>
      <c r="V266" s="289"/>
      <c r="W266" s="301" t="s">
        <v>140</v>
      </c>
      <c r="X266" s="291"/>
      <c r="Y266" s="292"/>
      <c r="Z266" s="290" t="s">
        <v>140</v>
      </c>
      <c r="AA266" s="293"/>
      <c r="AB266" s="303"/>
      <c r="AC266" s="301" t="s">
        <v>140</v>
      </c>
      <c r="AD266" s="304"/>
      <c r="AE266" s="300"/>
      <c r="AF266" s="301" t="s">
        <v>140</v>
      </c>
      <c r="AG266" s="302"/>
      <c r="AH266" s="289"/>
      <c r="AI266" s="301" t="s">
        <v>140</v>
      </c>
      <c r="AJ266" s="291"/>
      <c r="AK266" s="292"/>
      <c r="AL266" s="290" t="s">
        <v>140</v>
      </c>
      <c r="AM266" s="293"/>
      <c r="AN266" s="289"/>
      <c r="AO266" s="301" t="s">
        <v>140</v>
      </c>
      <c r="AP266" s="291"/>
      <c r="AQ266" s="292"/>
      <c r="AR266" s="290" t="s">
        <v>140</v>
      </c>
      <c r="AS266" s="293"/>
      <c r="AT266" s="289"/>
      <c r="AU266" s="301" t="s">
        <v>140</v>
      </c>
      <c r="AV266" s="291"/>
      <c r="AW266" s="292"/>
      <c r="AX266" s="290" t="s">
        <v>140</v>
      </c>
      <c r="AY266" s="293"/>
      <c r="AZ266" s="287" t="str">
        <f t="shared" si="142"/>
        <v/>
      </c>
      <c r="BA266" s="288" t="str">
        <f t="shared" si="143"/>
        <v/>
      </c>
      <c r="BB266" s="265">
        <f t="shared" si="140"/>
        <v>0</v>
      </c>
      <c r="BC266" s="266">
        <f t="shared" si="141"/>
        <v>0</v>
      </c>
    </row>
    <row r="267" spans="1:55" ht="18" hidden="1" customHeight="1" x14ac:dyDescent="0.2">
      <c r="A267" s="398"/>
      <c r="B267" s="267"/>
      <c r="C267" s="266"/>
      <c r="D267" s="289"/>
      <c r="E267" s="301" t="s">
        <v>140</v>
      </c>
      <c r="F267" s="291"/>
      <c r="G267" s="292"/>
      <c r="H267" s="290" t="s">
        <v>140</v>
      </c>
      <c r="I267" s="293"/>
      <c r="J267" s="289"/>
      <c r="K267" s="301" t="s">
        <v>140</v>
      </c>
      <c r="L267" s="291"/>
      <c r="M267" s="292"/>
      <c r="N267" s="290" t="s">
        <v>140</v>
      </c>
      <c r="O267" s="293"/>
      <c r="P267" s="289"/>
      <c r="Q267" s="301" t="s">
        <v>140</v>
      </c>
      <c r="R267" s="291"/>
      <c r="S267" s="292"/>
      <c r="T267" s="290" t="s">
        <v>140</v>
      </c>
      <c r="U267" s="293"/>
      <c r="V267" s="289"/>
      <c r="W267" s="301" t="s">
        <v>140</v>
      </c>
      <c r="X267" s="291"/>
      <c r="Y267" s="292"/>
      <c r="Z267" s="290" t="s">
        <v>140</v>
      </c>
      <c r="AA267" s="293"/>
      <c r="AB267" s="303"/>
      <c r="AC267" s="301" t="s">
        <v>140</v>
      </c>
      <c r="AD267" s="304"/>
      <c r="AE267" s="300"/>
      <c r="AF267" s="301" t="s">
        <v>140</v>
      </c>
      <c r="AG267" s="302"/>
      <c r="AH267" s="289"/>
      <c r="AI267" s="301" t="s">
        <v>140</v>
      </c>
      <c r="AJ267" s="291"/>
      <c r="AK267" s="292"/>
      <c r="AL267" s="290" t="s">
        <v>140</v>
      </c>
      <c r="AM267" s="293"/>
      <c r="AN267" s="289"/>
      <c r="AO267" s="301" t="s">
        <v>140</v>
      </c>
      <c r="AP267" s="291"/>
      <c r="AQ267" s="292"/>
      <c r="AR267" s="290" t="s">
        <v>140</v>
      </c>
      <c r="AS267" s="293"/>
      <c r="AT267" s="289"/>
      <c r="AU267" s="301" t="s">
        <v>140</v>
      </c>
      <c r="AV267" s="291"/>
      <c r="AW267" s="292"/>
      <c r="AX267" s="290" t="s">
        <v>140</v>
      </c>
      <c r="AY267" s="293"/>
      <c r="AZ267" s="287" t="str">
        <f t="shared" si="142"/>
        <v/>
      </c>
      <c r="BA267" s="288" t="str">
        <f t="shared" si="143"/>
        <v/>
      </c>
      <c r="BB267" s="265">
        <f t="shared" si="140"/>
        <v>0</v>
      </c>
      <c r="BC267" s="266">
        <f t="shared" si="141"/>
        <v>0</v>
      </c>
    </row>
    <row r="268" spans="1:55" ht="18" hidden="1" customHeight="1" x14ac:dyDescent="0.2">
      <c r="A268" s="398"/>
      <c r="B268" s="267"/>
      <c r="C268" s="266"/>
      <c r="D268" s="289"/>
      <c r="E268" s="301" t="s">
        <v>140</v>
      </c>
      <c r="F268" s="291"/>
      <c r="G268" s="292"/>
      <c r="H268" s="290" t="s">
        <v>140</v>
      </c>
      <c r="I268" s="293"/>
      <c r="J268" s="289"/>
      <c r="K268" s="301" t="s">
        <v>140</v>
      </c>
      <c r="L268" s="291"/>
      <c r="M268" s="292"/>
      <c r="N268" s="290" t="s">
        <v>140</v>
      </c>
      <c r="O268" s="293"/>
      <c r="P268" s="289"/>
      <c r="Q268" s="301" t="s">
        <v>140</v>
      </c>
      <c r="R268" s="291"/>
      <c r="S268" s="292"/>
      <c r="T268" s="290" t="s">
        <v>140</v>
      </c>
      <c r="U268" s="293"/>
      <c r="V268" s="289"/>
      <c r="W268" s="301" t="s">
        <v>140</v>
      </c>
      <c r="X268" s="291"/>
      <c r="Y268" s="292"/>
      <c r="Z268" s="290" t="s">
        <v>140</v>
      </c>
      <c r="AA268" s="293"/>
      <c r="AB268" s="303"/>
      <c r="AC268" s="301" t="s">
        <v>140</v>
      </c>
      <c r="AD268" s="304"/>
      <c r="AE268" s="300"/>
      <c r="AF268" s="301" t="s">
        <v>140</v>
      </c>
      <c r="AG268" s="302"/>
      <c r="AH268" s="289"/>
      <c r="AI268" s="301" t="s">
        <v>140</v>
      </c>
      <c r="AJ268" s="291"/>
      <c r="AK268" s="292"/>
      <c r="AL268" s="290" t="s">
        <v>140</v>
      </c>
      <c r="AM268" s="293"/>
      <c r="AN268" s="289"/>
      <c r="AO268" s="301" t="s">
        <v>140</v>
      </c>
      <c r="AP268" s="291"/>
      <c r="AQ268" s="292"/>
      <c r="AR268" s="290" t="s">
        <v>140</v>
      </c>
      <c r="AS268" s="293"/>
      <c r="AT268" s="289"/>
      <c r="AU268" s="301" t="s">
        <v>140</v>
      </c>
      <c r="AV268" s="291"/>
      <c r="AW268" s="292"/>
      <c r="AX268" s="290" t="s">
        <v>140</v>
      </c>
      <c r="AY268" s="293"/>
      <c r="AZ268" s="287" t="str">
        <f t="shared" si="142"/>
        <v/>
      </c>
      <c r="BA268" s="288" t="str">
        <f t="shared" si="143"/>
        <v/>
      </c>
      <c r="BB268" s="265">
        <f t="shared" si="140"/>
        <v>0</v>
      </c>
      <c r="BC268" s="266">
        <f t="shared" si="141"/>
        <v>0</v>
      </c>
    </row>
    <row r="269" spans="1:55" ht="18" hidden="1" customHeight="1" x14ac:dyDescent="0.2">
      <c r="A269" s="398"/>
      <c r="B269" s="267"/>
      <c r="C269" s="266"/>
      <c r="D269" s="289"/>
      <c r="E269" s="301" t="s">
        <v>140</v>
      </c>
      <c r="F269" s="291"/>
      <c r="G269" s="292"/>
      <c r="H269" s="290" t="s">
        <v>140</v>
      </c>
      <c r="I269" s="293"/>
      <c r="J269" s="289"/>
      <c r="K269" s="301" t="s">
        <v>140</v>
      </c>
      <c r="L269" s="291"/>
      <c r="M269" s="292"/>
      <c r="N269" s="290" t="s">
        <v>140</v>
      </c>
      <c r="O269" s="293"/>
      <c r="P269" s="289"/>
      <c r="Q269" s="301" t="s">
        <v>140</v>
      </c>
      <c r="R269" s="291"/>
      <c r="S269" s="292"/>
      <c r="T269" s="290" t="s">
        <v>140</v>
      </c>
      <c r="U269" s="293"/>
      <c r="V269" s="289"/>
      <c r="W269" s="301" t="s">
        <v>140</v>
      </c>
      <c r="X269" s="291"/>
      <c r="Y269" s="292"/>
      <c r="Z269" s="290" t="s">
        <v>140</v>
      </c>
      <c r="AA269" s="293"/>
      <c r="AB269" s="303"/>
      <c r="AC269" s="301" t="s">
        <v>140</v>
      </c>
      <c r="AD269" s="304"/>
      <c r="AE269" s="300"/>
      <c r="AF269" s="301" t="s">
        <v>140</v>
      </c>
      <c r="AG269" s="302"/>
      <c r="AH269" s="289"/>
      <c r="AI269" s="301" t="s">
        <v>140</v>
      </c>
      <c r="AJ269" s="291"/>
      <c r="AK269" s="292"/>
      <c r="AL269" s="290" t="s">
        <v>140</v>
      </c>
      <c r="AM269" s="293"/>
      <c r="AN269" s="289"/>
      <c r="AO269" s="301" t="s">
        <v>140</v>
      </c>
      <c r="AP269" s="291"/>
      <c r="AQ269" s="292"/>
      <c r="AR269" s="290" t="s">
        <v>140</v>
      </c>
      <c r="AS269" s="293"/>
      <c r="AT269" s="289"/>
      <c r="AU269" s="301" t="s">
        <v>140</v>
      </c>
      <c r="AV269" s="291"/>
      <c r="AW269" s="292"/>
      <c r="AX269" s="290" t="s">
        <v>140</v>
      </c>
      <c r="AY269" s="293"/>
      <c r="AZ269" s="287" t="str">
        <f t="shared" si="142"/>
        <v/>
      </c>
      <c r="BA269" s="288" t="str">
        <f t="shared" si="143"/>
        <v/>
      </c>
      <c r="BB269" s="265">
        <f t="shared" si="140"/>
        <v>0</v>
      </c>
      <c r="BC269" s="266">
        <f t="shared" si="141"/>
        <v>0</v>
      </c>
    </row>
    <row r="270" spans="1:55" ht="18" hidden="1" customHeight="1" x14ac:dyDescent="0.2">
      <c r="A270" s="398"/>
      <c r="B270" s="267"/>
      <c r="C270" s="266"/>
      <c r="D270" s="289"/>
      <c r="E270" s="301" t="s">
        <v>140</v>
      </c>
      <c r="F270" s="291"/>
      <c r="G270" s="292"/>
      <c r="H270" s="290" t="s">
        <v>140</v>
      </c>
      <c r="I270" s="293"/>
      <c r="J270" s="289"/>
      <c r="K270" s="301" t="s">
        <v>140</v>
      </c>
      <c r="L270" s="291"/>
      <c r="M270" s="292"/>
      <c r="N270" s="290" t="s">
        <v>140</v>
      </c>
      <c r="O270" s="293"/>
      <c r="P270" s="289"/>
      <c r="Q270" s="301" t="s">
        <v>140</v>
      </c>
      <c r="R270" s="291"/>
      <c r="S270" s="292"/>
      <c r="T270" s="290" t="s">
        <v>140</v>
      </c>
      <c r="U270" s="293"/>
      <c r="V270" s="289"/>
      <c r="W270" s="301" t="s">
        <v>140</v>
      </c>
      <c r="X270" s="291"/>
      <c r="Y270" s="292"/>
      <c r="Z270" s="290" t="s">
        <v>140</v>
      </c>
      <c r="AA270" s="293"/>
      <c r="AB270" s="303"/>
      <c r="AC270" s="301" t="s">
        <v>140</v>
      </c>
      <c r="AD270" s="304"/>
      <c r="AE270" s="300"/>
      <c r="AF270" s="301" t="s">
        <v>140</v>
      </c>
      <c r="AG270" s="302"/>
      <c r="AH270" s="289"/>
      <c r="AI270" s="301" t="s">
        <v>140</v>
      </c>
      <c r="AJ270" s="291"/>
      <c r="AK270" s="292"/>
      <c r="AL270" s="290" t="s">
        <v>140</v>
      </c>
      <c r="AM270" s="293"/>
      <c r="AN270" s="289"/>
      <c r="AO270" s="301" t="s">
        <v>140</v>
      </c>
      <c r="AP270" s="291"/>
      <c r="AQ270" s="292"/>
      <c r="AR270" s="290" t="s">
        <v>140</v>
      </c>
      <c r="AS270" s="293"/>
      <c r="AT270" s="289"/>
      <c r="AU270" s="301" t="s">
        <v>140</v>
      </c>
      <c r="AV270" s="291"/>
      <c r="AW270" s="292"/>
      <c r="AX270" s="290" t="s">
        <v>140</v>
      </c>
      <c r="AY270" s="293"/>
      <c r="AZ270" s="287" t="str">
        <f t="shared" si="142"/>
        <v/>
      </c>
      <c r="BA270" s="288" t="str">
        <f t="shared" si="143"/>
        <v/>
      </c>
      <c r="BB270" s="265">
        <f t="shared" si="140"/>
        <v>0</v>
      </c>
      <c r="BC270" s="266">
        <f t="shared" si="141"/>
        <v>0</v>
      </c>
    </row>
    <row r="271" spans="1:55" ht="18" hidden="1" customHeight="1" thickBot="1" x14ac:dyDescent="0.3">
      <c r="A271" s="1364" t="s">
        <v>130</v>
      </c>
      <c r="B271" s="1365"/>
      <c r="C271" s="1366"/>
      <c r="D271" s="1349" t="s">
        <v>447</v>
      </c>
      <c r="E271" s="1350"/>
      <c r="F271" s="1350"/>
      <c r="G271" s="1351" t="s">
        <v>448</v>
      </c>
      <c r="H271" s="1351"/>
      <c r="I271" s="1352"/>
      <c r="J271" s="1386" t="s">
        <v>447</v>
      </c>
      <c r="K271" s="1387"/>
      <c r="L271" s="1388"/>
      <c r="M271" s="1427" t="s">
        <v>448</v>
      </c>
      <c r="N271" s="1428"/>
      <c r="O271" s="1429"/>
      <c r="P271" s="1376" t="s">
        <v>447</v>
      </c>
      <c r="Q271" s="1351"/>
      <c r="R271" s="1353"/>
      <c r="S271" s="1424" t="s">
        <v>448</v>
      </c>
      <c r="T271" s="1425"/>
      <c r="U271" s="1426"/>
      <c r="V271" s="1349" t="s">
        <v>447</v>
      </c>
      <c r="W271" s="1350"/>
      <c r="X271" s="1350"/>
      <c r="Y271" s="1351" t="s">
        <v>448</v>
      </c>
      <c r="Z271" s="1351"/>
      <c r="AA271" s="1352"/>
      <c r="AB271" s="1373" t="s">
        <v>447</v>
      </c>
      <c r="AC271" s="1369"/>
      <c r="AD271" s="1369"/>
      <c r="AE271" s="1368" t="s">
        <v>448</v>
      </c>
      <c r="AF271" s="1368"/>
      <c r="AG271" s="1430"/>
      <c r="AH271" s="1349" t="s">
        <v>447</v>
      </c>
      <c r="AI271" s="1350"/>
      <c r="AJ271" s="1350"/>
      <c r="AK271" s="1351" t="s">
        <v>448</v>
      </c>
      <c r="AL271" s="1351"/>
      <c r="AM271" s="1352"/>
      <c r="AN271" s="1376" t="s">
        <v>447</v>
      </c>
      <c r="AO271" s="1351"/>
      <c r="AP271" s="1353"/>
      <c r="AQ271" s="1431" t="s">
        <v>448</v>
      </c>
      <c r="AR271" s="1432"/>
      <c r="AS271" s="1433"/>
      <c r="AT271" s="1349" t="s">
        <v>447</v>
      </c>
      <c r="AU271" s="1350"/>
      <c r="AV271" s="1350"/>
      <c r="AW271" s="1351" t="s">
        <v>448</v>
      </c>
      <c r="AX271" s="1351"/>
      <c r="AY271" s="1352"/>
      <c r="AZ271" s="298"/>
      <c r="BA271" s="299"/>
      <c r="BB271" s="265">
        <f t="shared" si="140"/>
        <v>0</v>
      </c>
      <c r="BC271" s="266">
        <f t="shared" si="141"/>
        <v>0</v>
      </c>
    </row>
    <row r="272" spans="1:55" ht="18" hidden="1" customHeight="1" x14ac:dyDescent="0.25">
      <c r="A272" s="548"/>
      <c r="B272" s="281" t="s">
        <v>7</v>
      </c>
      <c r="C272" s="549"/>
      <c r="D272" s="578"/>
      <c r="E272" s="579" t="s">
        <v>140</v>
      </c>
      <c r="F272" s="284"/>
      <c r="G272" s="285"/>
      <c r="H272" s="579" t="s">
        <v>140</v>
      </c>
      <c r="I272" s="580"/>
      <c r="J272" s="578"/>
      <c r="K272" s="579" t="s">
        <v>140</v>
      </c>
      <c r="L272" s="284"/>
      <c r="M272" s="285"/>
      <c r="N272" s="579" t="s">
        <v>140</v>
      </c>
      <c r="O272" s="580"/>
      <c r="P272" s="578"/>
      <c r="Q272" s="579" t="s">
        <v>140</v>
      </c>
      <c r="R272" s="284"/>
      <c r="S272" s="285"/>
      <c r="T272" s="579" t="s">
        <v>140</v>
      </c>
      <c r="U272" s="580"/>
      <c r="V272" s="578"/>
      <c r="W272" s="579" t="s">
        <v>140</v>
      </c>
      <c r="X272" s="284"/>
      <c r="Y272" s="285"/>
      <c r="Z272" s="579" t="s">
        <v>140</v>
      </c>
      <c r="AA272" s="580"/>
      <c r="AB272" s="578"/>
      <c r="AC272" s="579" t="s">
        <v>140</v>
      </c>
      <c r="AD272" s="284"/>
      <c r="AE272" s="285"/>
      <c r="AF272" s="579" t="s">
        <v>140</v>
      </c>
      <c r="AG272" s="580"/>
      <c r="AH272" s="578"/>
      <c r="AI272" s="579" t="s">
        <v>140</v>
      </c>
      <c r="AJ272" s="284"/>
      <c r="AK272" s="285"/>
      <c r="AL272" s="579" t="s">
        <v>140</v>
      </c>
      <c r="AM272" s="580"/>
      <c r="AN272" s="578"/>
      <c r="AO272" s="579" t="s">
        <v>140</v>
      </c>
      <c r="AP272" s="284"/>
      <c r="AQ272" s="285"/>
      <c r="AR272" s="579" t="s">
        <v>140</v>
      </c>
      <c r="AS272" s="580"/>
      <c r="AT272" s="578"/>
      <c r="AU272" s="579" t="s">
        <v>140</v>
      </c>
      <c r="AV272" s="284"/>
      <c r="AW272" s="285"/>
      <c r="AX272" s="579" t="s">
        <v>140</v>
      </c>
      <c r="AY272" s="580"/>
      <c r="AZ272" s="287" t="str">
        <f t="shared" ref="AZ272:AZ283" si="144">IF(BB272&gt;0,BB272,IF(BC272&gt;0,BB272,""))</f>
        <v/>
      </c>
      <c r="BA272" s="288" t="str">
        <f t="shared" ref="BA272:BA283" si="145">IF(BB272&gt;0,BC272,IF(BC272&gt;0,BC272,""))</f>
        <v/>
      </c>
      <c r="BB272" s="265">
        <f t="shared" si="140"/>
        <v>0</v>
      </c>
      <c r="BC272" s="266">
        <f t="shared" si="141"/>
        <v>0</v>
      </c>
    </row>
    <row r="273" spans="1:55" ht="18" hidden="1" customHeight="1" x14ac:dyDescent="0.25">
      <c r="A273" s="548"/>
      <c r="B273" s="281" t="s">
        <v>7</v>
      </c>
      <c r="C273" s="549"/>
      <c r="D273" s="289"/>
      <c r="E273" s="301" t="s">
        <v>140</v>
      </c>
      <c r="F273" s="291"/>
      <c r="G273" s="292"/>
      <c r="H273" s="290" t="s">
        <v>140</v>
      </c>
      <c r="I273" s="293"/>
      <c r="J273" s="289"/>
      <c r="K273" s="301" t="s">
        <v>140</v>
      </c>
      <c r="L273" s="291"/>
      <c r="M273" s="292"/>
      <c r="N273" s="290" t="s">
        <v>140</v>
      </c>
      <c r="O273" s="293"/>
      <c r="P273" s="289"/>
      <c r="Q273" s="301" t="s">
        <v>140</v>
      </c>
      <c r="R273" s="291"/>
      <c r="S273" s="292"/>
      <c r="T273" s="290" t="s">
        <v>140</v>
      </c>
      <c r="U273" s="293"/>
      <c r="V273" s="289"/>
      <c r="W273" s="301" t="s">
        <v>140</v>
      </c>
      <c r="X273" s="291"/>
      <c r="Y273" s="292"/>
      <c r="Z273" s="290" t="s">
        <v>140</v>
      </c>
      <c r="AA273" s="293"/>
      <c r="AB273" s="303"/>
      <c r="AC273" s="301" t="s">
        <v>140</v>
      </c>
      <c r="AD273" s="304"/>
      <c r="AE273" s="300"/>
      <c r="AF273" s="301" t="s">
        <v>140</v>
      </c>
      <c r="AG273" s="302"/>
      <c r="AH273" s="289"/>
      <c r="AI273" s="301" t="s">
        <v>140</v>
      </c>
      <c r="AJ273" s="291"/>
      <c r="AK273" s="292"/>
      <c r="AL273" s="290" t="s">
        <v>140</v>
      </c>
      <c r="AM273" s="293"/>
      <c r="AN273" s="289"/>
      <c r="AO273" s="301" t="s">
        <v>140</v>
      </c>
      <c r="AP273" s="291"/>
      <c r="AQ273" s="292"/>
      <c r="AR273" s="290" t="s">
        <v>140</v>
      </c>
      <c r="AS273" s="293"/>
      <c r="AT273" s="289"/>
      <c r="AU273" s="301" t="s">
        <v>140</v>
      </c>
      <c r="AV273" s="291"/>
      <c r="AW273" s="292"/>
      <c r="AX273" s="290" t="s">
        <v>140</v>
      </c>
      <c r="AY273" s="293"/>
      <c r="AZ273" s="287" t="str">
        <f t="shared" si="144"/>
        <v/>
      </c>
      <c r="BA273" s="288" t="str">
        <f t="shared" si="145"/>
        <v/>
      </c>
      <c r="BB273" s="265">
        <f t="shared" si="140"/>
        <v>0</v>
      </c>
      <c r="BC273" s="266">
        <f t="shared" si="141"/>
        <v>0</v>
      </c>
    </row>
    <row r="274" spans="1:55" ht="18" hidden="1" customHeight="1" x14ac:dyDescent="0.25">
      <c r="A274" s="548"/>
      <c r="B274" s="281" t="s">
        <v>7</v>
      </c>
      <c r="C274" s="549"/>
      <c r="D274" s="289"/>
      <c r="E274" s="301" t="s">
        <v>140</v>
      </c>
      <c r="F274" s="291"/>
      <c r="G274" s="292"/>
      <c r="H274" s="290" t="s">
        <v>140</v>
      </c>
      <c r="I274" s="293"/>
      <c r="J274" s="289"/>
      <c r="K274" s="301" t="s">
        <v>140</v>
      </c>
      <c r="L274" s="291"/>
      <c r="M274" s="292"/>
      <c r="N274" s="290" t="s">
        <v>140</v>
      </c>
      <c r="O274" s="293"/>
      <c r="P274" s="289"/>
      <c r="Q274" s="301" t="s">
        <v>140</v>
      </c>
      <c r="R274" s="291"/>
      <c r="S274" s="292"/>
      <c r="T274" s="290" t="s">
        <v>140</v>
      </c>
      <c r="U274" s="293"/>
      <c r="V274" s="289"/>
      <c r="W274" s="301" t="s">
        <v>140</v>
      </c>
      <c r="X274" s="291"/>
      <c r="Y274" s="292"/>
      <c r="Z274" s="290" t="s">
        <v>140</v>
      </c>
      <c r="AA274" s="293"/>
      <c r="AB274" s="303"/>
      <c r="AC274" s="301" t="s">
        <v>140</v>
      </c>
      <c r="AD274" s="304"/>
      <c r="AE274" s="300"/>
      <c r="AF274" s="301" t="s">
        <v>140</v>
      </c>
      <c r="AG274" s="302"/>
      <c r="AH274" s="289"/>
      <c r="AI274" s="301" t="s">
        <v>140</v>
      </c>
      <c r="AJ274" s="291"/>
      <c r="AK274" s="292"/>
      <c r="AL274" s="290" t="s">
        <v>140</v>
      </c>
      <c r="AM274" s="293"/>
      <c r="AN274" s="289"/>
      <c r="AO274" s="301" t="s">
        <v>140</v>
      </c>
      <c r="AP274" s="291"/>
      <c r="AQ274" s="292"/>
      <c r="AR274" s="290" t="s">
        <v>140</v>
      </c>
      <c r="AS274" s="293"/>
      <c r="AT274" s="289"/>
      <c r="AU274" s="301" t="s">
        <v>140</v>
      </c>
      <c r="AV274" s="291"/>
      <c r="AW274" s="292"/>
      <c r="AX274" s="290" t="s">
        <v>140</v>
      </c>
      <c r="AY274" s="293"/>
      <c r="AZ274" s="287" t="str">
        <f t="shared" si="144"/>
        <v/>
      </c>
      <c r="BA274" s="288" t="str">
        <f t="shared" si="145"/>
        <v/>
      </c>
      <c r="BB274" s="265">
        <f t="shared" si="140"/>
        <v>0</v>
      </c>
      <c r="BC274" s="266">
        <f t="shared" si="141"/>
        <v>0</v>
      </c>
    </row>
    <row r="275" spans="1:55" ht="18" hidden="1" customHeight="1" x14ac:dyDescent="0.25">
      <c r="A275" s="548"/>
      <c r="B275" s="281" t="s">
        <v>7</v>
      </c>
      <c r="C275" s="549"/>
      <c r="D275" s="289"/>
      <c r="E275" s="301" t="s">
        <v>140</v>
      </c>
      <c r="F275" s="291"/>
      <c r="G275" s="292"/>
      <c r="H275" s="290" t="s">
        <v>140</v>
      </c>
      <c r="I275" s="293"/>
      <c r="J275" s="289"/>
      <c r="K275" s="301" t="s">
        <v>140</v>
      </c>
      <c r="L275" s="291"/>
      <c r="M275" s="292"/>
      <c r="N275" s="290" t="s">
        <v>140</v>
      </c>
      <c r="O275" s="293"/>
      <c r="P275" s="289"/>
      <c r="Q275" s="301" t="s">
        <v>140</v>
      </c>
      <c r="R275" s="291"/>
      <c r="S275" s="292"/>
      <c r="T275" s="290" t="s">
        <v>140</v>
      </c>
      <c r="U275" s="293"/>
      <c r="V275" s="289"/>
      <c r="W275" s="301" t="s">
        <v>140</v>
      </c>
      <c r="X275" s="291"/>
      <c r="Y275" s="292"/>
      <c r="Z275" s="290" t="s">
        <v>140</v>
      </c>
      <c r="AA275" s="293"/>
      <c r="AB275" s="303"/>
      <c r="AC275" s="301" t="s">
        <v>140</v>
      </c>
      <c r="AD275" s="304"/>
      <c r="AE275" s="300"/>
      <c r="AF275" s="301" t="s">
        <v>140</v>
      </c>
      <c r="AG275" s="302"/>
      <c r="AH275" s="289"/>
      <c r="AI275" s="301" t="s">
        <v>140</v>
      </c>
      <c r="AJ275" s="291"/>
      <c r="AK275" s="292"/>
      <c r="AL275" s="290" t="s">
        <v>140</v>
      </c>
      <c r="AM275" s="293"/>
      <c r="AN275" s="289"/>
      <c r="AO275" s="301" t="s">
        <v>140</v>
      </c>
      <c r="AP275" s="291"/>
      <c r="AQ275" s="292"/>
      <c r="AR275" s="290" t="s">
        <v>140</v>
      </c>
      <c r="AS275" s="293"/>
      <c r="AT275" s="289"/>
      <c r="AU275" s="301" t="s">
        <v>140</v>
      </c>
      <c r="AV275" s="291"/>
      <c r="AW275" s="292"/>
      <c r="AX275" s="290" t="s">
        <v>140</v>
      </c>
      <c r="AY275" s="293"/>
      <c r="AZ275" s="287" t="str">
        <f t="shared" si="144"/>
        <v/>
      </c>
      <c r="BA275" s="288" t="str">
        <f t="shared" si="145"/>
        <v/>
      </c>
      <c r="BB275" s="265">
        <f t="shared" si="140"/>
        <v>0</v>
      </c>
      <c r="BC275" s="266">
        <f t="shared" si="141"/>
        <v>0</v>
      </c>
    </row>
    <row r="276" spans="1:55" ht="18" hidden="1" customHeight="1" x14ac:dyDescent="0.25">
      <c r="A276" s="548"/>
      <c r="B276" s="452" t="s">
        <v>7</v>
      </c>
      <c r="C276" s="459"/>
      <c r="D276" s="289"/>
      <c r="E276" s="301" t="s">
        <v>140</v>
      </c>
      <c r="F276" s="291"/>
      <c r="G276" s="292"/>
      <c r="H276" s="290" t="s">
        <v>140</v>
      </c>
      <c r="I276" s="293"/>
      <c r="J276" s="289"/>
      <c r="K276" s="301" t="s">
        <v>140</v>
      </c>
      <c r="L276" s="291"/>
      <c r="M276" s="292"/>
      <c r="N276" s="290" t="s">
        <v>140</v>
      </c>
      <c r="O276" s="293"/>
      <c r="P276" s="289"/>
      <c r="Q276" s="301" t="s">
        <v>140</v>
      </c>
      <c r="R276" s="291"/>
      <c r="S276" s="292"/>
      <c r="T276" s="290" t="s">
        <v>140</v>
      </c>
      <c r="U276" s="293"/>
      <c r="V276" s="289"/>
      <c r="W276" s="301" t="s">
        <v>140</v>
      </c>
      <c r="X276" s="291"/>
      <c r="Y276" s="292"/>
      <c r="Z276" s="290" t="s">
        <v>140</v>
      </c>
      <c r="AA276" s="293"/>
      <c r="AB276" s="303"/>
      <c r="AC276" s="301" t="s">
        <v>140</v>
      </c>
      <c r="AD276" s="304"/>
      <c r="AE276" s="300"/>
      <c r="AF276" s="301" t="s">
        <v>140</v>
      </c>
      <c r="AG276" s="302"/>
      <c r="AH276" s="289"/>
      <c r="AI276" s="301" t="s">
        <v>140</v>
      </c>
      <c r="AJ276" s="291"/>
      <c r="AK276" s="292"/>
      <c r="AL276" s="290" t="s">
        <v>140</v>
      </c>
      <c r="AM276" s="293"/>
      <c r="AN276" s="289"/>
      <c r="AO276" s="301" t="s">
        <v>140</v>
      </c>
      <c r="AP276" s="291"/>
      <c r="AQ276" s="292"/>
      <c r="AR276" s="290" t="s">
        <v>140</v>
      </c>
      <c r="AS276" s="293"/>
      <c r="AT276" s="289"/>
      <c r="AU276" s="301" t="s">
        <v>140</v>
      </c>
      <c r="AV276" s="291"/>
      <c r="AW276" s="292"/>
      <c r="AX276" s="290" t="s">
        <v>140</v>
      </c>
      <c r="AY276" s="293"/>
      <c r="AZ276" s="287" t="str">
        <f t="shared" si="144"/>
        <v/>
      </c>
      <c r="BA276" s="288" t="str">
        <f t="shared" si="145"/>
        <v/>
      </c>
      <c r="BB276" s="265">
        <f t="shared" si="140"/>
        <v>0</v>
      </c>
      <c r="BC276" s="266">
        <f t="shared" si="141"/>
        <v>0</v>
      </c>
    </row>
    <row r="277" spans="1:55" ht="18" hidden="1" customHeight="1" x14ac:dyDescent="0.25">
      <c r="A277" s="548"/>
      <c r="B277" s="281" t="s">
        <v>7</v>
      </c>
      <c r="C277" s="549"/>
      <c r="D277" s="289"/>
      <c r="E277" s="301" t="s">
        <v>140</v>
      </c>
      <c r="F277" s="291"/>
      <c r="G277" s="292"/>
      <c r="H277" s="290" t="s">
        <v>140</v>
      </c>
      <c r="I277" s="293"/>
      <c r="J277" s="289"/>
      <c r="K277" s="301" t="s">
        <v>140</v>
      </c>
      <c r="L277" s="291"/>
      <c r="M277" s="292"/>
      <c r="N277" s="290" t="s">
        <v>140</v>
      </c>
      <c r="O277" s="293"/>
      <c r="P277" s="289"/>
      <c r="Q277" s="301" t="s">
        <v>140</v>
      </c>
      <c r="R277" s="291"/>
      <c r="S277" s="292"/>
      <c r="T277" s="290" t="s">
        <v>140</v>
      </c>
      <c r="U277" s="293"/>
      <c r="V277" s="289"/>
      <c r="W277" s="301" t="s">
        <v>140</v>
      </c>
      <c r="X277" s="291"/>
      <c r="Y277" s="292"/>
      <c r="Z277" s="290" t="s">
        <v>140</v>
      </c>
      <c r="AA277" s="293"/>
      <c r="AB277" s="303"/>
      <c r="AC277" s="301" t="s">
        <v>140</v>
      </c>
      <c r="AD277" s="304"/>
      <c r="AE277" s="300"/>
      <c r="AF277" s="301" t="s">
        <v>140</v>
      </c>
      <c r="AG277" s="302"/>
      <c r="AH277" s="289"/>
      <c r="AI277" s="301" t="s">
        <v>140</v>
      </c>
      <c r="AJ277" s="291"/>
      <c r="AK277" s="292"/>
      <c r="AL277" s="290" t="s">
        <v>140</v>
      </c>
      <c r="AM277" s="293"/>
      <c r="AN277" s="289"/>
      <c r="AO277" s="301" t="s">
        <v>140</v>
      </c>
      <c r="AP277" s="291"/>
      <c r="AQ277" s="292"/>
      <c r="AR277" s="290" t="s">
        <v>140</v>
      </c>
      <c r="AS277" s="293"/>
      <c r="AT277" s="289"/>
      <c r="AU277" s="301" t="s">
        <v>140</v>
      </c>
      <c r="AV277" s="291"/>
      <c r="AW277" s="292"/>
      <c r="AX277" s="290" t="s">
        <v>140</v>
      </c>
      <c r="AY277" s="293"/>
      <c r="AZ277" s="287" t="str">
        <f t="shared" si="144"/>
        <v/>
      </c>
      <c r="BA277" s="288" t="str">
        <f t="shared" si="145"/>
        <v/>
      </c>
      <c r="BB277" s="265">
        <f t="shared" si="140"/>
        <v>0</v>
      </c>
      <c r="BC277" s="266">
        <f t="shared" si="141"/>
        <v>0</v>
      </c>
    </row>
    <row r="278" spans="1:55" ht="18" hidden="1" customHeight="1" x14ac:dyDescent="0.25">
      <c r="A278" s="548"/>
      <c r="B278" s="281" t="s">
        <v>7</v>
      </c>
      <c r="C278" s="459"/>
      <c r="D278" s="289"/>
      <c r="E278" s="301" t="s">
        <v>140</v>
      </c>
      <c r="F278" s="291"/>
      <c r="G278" s="292"/>
      <c r="H278" s="290" t="s">
        <v>140</v>
      </c>
      <c r="I278" s="293"/>
      <c r="J278" s="289"/>
      <c r="K278" s="301" t="s">
        <v>140</v>
      </c>
      <c r="L278" s="291"/>
      <c r="M278" s="292"/>
      <c r="N278" s="290" t="s">
        <v>140</v>
      </c>
      <c r="O278" s="293"/>
      <c r="P278" s="289"/>
      <c r="Q278" s="301" t="s">
        <v>140</v>
      </c>
      <c r="R278" s="291"/>
      <c r="S278" s="292"/>
      <c r="T278" s="290" t="s">
        <v>140</v>
      </c>
      <c r="U278" s="293"/>
      <c r="V278" s="289"/>
      <c r="W278" s="301" t="s">
        <v>140</v>
      </c>
      <c r="X278" s="291"/>
      <c r="Y278" s="292"/>
      <c r="Z278" s="290" t="s">
        <v>140</v>
      </c>
      <c r="AA278" s="293"/>
      <c r="AB278" s="303"/>
      <c r="AC278" s="301" t="s">
        <v>140</v>
      </c>
      <c r="AD278" s="304"/>
      <c r="AE278" s="300"/>
      <c r="AF278" s="301" t="s">
        <v>140</v>
      </c>
      <c r="AG278" s="302"/>
      <c r="AH278" s="289"/>
      <c r="AI278" s="301" t="s">
        <v>140</v>
      </c>
      <c r="AJ278" s="291"/>
      <c r="AK278" s="292"/>
      <c r="AL278" s="290" t="s">
        <v>140</v>
      </c>
      <c r="AM278" s="293"/>
      <c r="AN278" s="289"/>
      <c r="AO278" s="301" t="s">
        <v>140</v>
      </c>
      <c r="AP278" s="291"/>
      <c r="AQ278" s="292"/>
      <c r="AR278" s="290" t="s">
        <v>140</v>
      </c>
      <c r="AS278" s="293"/>
      <c r="AT278" s="289"/>
      <c r="AU278" s="301" t="s">
        <v>140</v>
      </c>
      <c r="AV278" s="291"/>
      <c r="AW278" s="292"/>
      <c r="AX278" s="290" t="s">
        <v>140</v>
      </c>
      <c r="AY278" s="293"/>
      <c r="AZ278" s="287" t="str">
        <f t="shared" si="144"/>
        <v/>
      </c>
      <c r="BA278" s="288" t="str">
        <f t="shared" si="145"/>
        <v/>
      </c>
      <c r="BB278" s="265">
        <f t="shared" si="140"/>
        <v>0</v>
      </c>
      <c r="BC278" s="266">
        <f t="shared" si="141"/>
        <v>0</v>
      </c>
    </row>
    <row r="279" spans="1:55" ht="18" hidden="1" customHeight="1" x14ac:dyDescent="0.25">
      <c r="A279" s="548"/>
      <c r="B279" s="281" t="s">
        <v>7</v>
      </c>
      <c r="C279" s="549"/>
      <c r="D279" s="289"/>
      <c r="E279" s="301" t="s">
        <v>140</v>
      </c>
      <c r="F279" s="291"/>
      <c r="G279" s="292"/>
      <c r="H279" s="290" t="s">
        <v>140</v>
      </c>
      <c r="I279" s="293"/>
      <c r="J279" s="289"/>
      <c r="K279" s="301" t="s">
        <v>140</v>
      </c>
      <c r="L279" s="291"/>
      <c r="M279" s="292"/>
      <c r="N279" s="290" t="s">
        <v>140</v>
      </c>
      <c r="O279" s="293"/>
      <c r="P279" s="289"/>
      <c r="Q279" s="301" t="s">
        <v>140</v>
      </c>
      <c r="R279" s="291"/>
      <c r="S279" s="292"/>
      <c r="T279" s="290" t="s">
        <v>140</v>
      </c>
      <c r="U279" s="293"/>
      <c r="V279" s="289"/>
      <c r="W279" s="301" t="s">
        <v>140</v>
      </c>
      <c r="X279" s="291"/>
      <c r="Y279" s="292"/>
      <c r="Z279" s="290" t="s">
        <v>140</v>
      </c>
      <c r="AA279" s="293"/>
      <c r="AB279" s="303"/>
      <c r="AC279" s="301" t="s">
        <v>140</v>
      </c>
      <c r="AD279" s="304"/>
      <c r="AE279" s="300"/>
      <c r="AF279" s="301" t="s">
        <v>140</v>
      </c>
      <c r="AG279" s="302"/>
      <c r="AH279" s="289"/>
      <c r="AI279" s="301" t="s">
        <v>140</v>
      </c>
      <c r="AJ279" s="291"/>
      <c r="AK279" s="292"/>
      <c r="AL279" s="290" t="s">
        <v>140</v>
      </c>
      <c r="AM279" s="293"/>
      <c r="AN279" s="289"/>
      <c r="AO279" s="301" t="s">
        <v>140</v>
      </c>
      <c r="AP279" s="291"/>
      <c r="AQ279" s="292"/>
      <c r="AR279" s="290" t="s">
        <v>140</v>
      </c>
      <c r="AS279" s="293"/>
      <c r="AT279" s="289"/>
      <c r="AU279" s="301" t="s">
        <v>140</v>
      </c>
      <c r="AV279" s="291"/>
      <c r="AW279" s="292"/>
      <c r="AX279" s="290" t="s">
        <v>140</v>
      </c>
      <c r="AY279" s="293"/>
      <c r="AZ279" s="287" t="str">
        <f t="shared" si="144"/>
        <v/>
      </c>
      <c r="BA279" s="288" t="str">
        <f t="shared" si="145"/>
        <v/>
      </c>
      <c r="BB279" s="265">
        <f t="shared" si="140"/>
        <v>0</v>
      </c>
      <c r="BC279" s="266">
        <f t="shared" si="141"/>
        <v>0</v>
      </c>
    </row>
    <row r="280" spans="1:55" ht="18" hidden="1" customHeight="1" x14ac:dyDescent="0.25">
      <c r="A280" s="548"/>
      <c r="B280" s="281" t="s">
        <v>7</v>
      </c>
      <c r="C280" s="549"/>
      <c r="D280" s="289"/>
      <c r="E280" s="301" t="s">
        <v>140</v>
      </c>
      <c r="F280" s="291"/>
      <c r="G280" s="292"/>
      <c r="H280" s="290" t="s">
        <v>140</v>
      </c>
      <c r="I280" s="293"/>
      <c r="J280" s="289"/>
      <c r="K280" s="301" t="s">
        <v>140</v>
      </c>
      <c r="L280" s="291"/>
      <c r="M280" s="292"/>
      <c r="N280" s="290" t="s">
        <v>140</v>
      </c>
      <c r="O280" s="293"/>
      <c r="P280" s="289"/>
      <c r="Q280" s="301" t="s">
        <v>140</v>
      </c>
      <c r="R280" s="291"/>
      <c r="S280" s="292"/>
      <c r="T280" s="290" t="s">
        <v>140</v>
      </c>
      <c r="U280" s="293"/>
      <c r="V280" s="289"/>
      <c r="W280" s="301" t="s">
        <v>140</v>
      </c>
      <c r="X280" s="291"/>
      <c r="Y280" s="292"/>
      <c r="Z280" s="290" t="s">
        <v>140</v>
      </c>
      <c r="AA280" s="293"/>
      <c r="AB280" s="303"/>
      <c r="AC280" s="301" t="s">
        <v>140</v>
      </c>
      <c r="AD280" s="304"/>
      <c r="AE280" s="300"/>
      <c r="AF280" s="301" t="s">
        <v>140</v>
      </c>
      <c r="AG280" s="302"/>
      <c r="AH280" s="289"/>
      <c r="AI280" s="301" t="s">
        <v>140</v>
      </c>
      <c r="AJ280" s="291"/>
      <c r="AK280" s="292"/>
      <c r="AL280" s="290" t="s">
        <v>140</v>
      </c>
      <c r="AM280" s="293"/>
      <c r="AN280" s="289"/>
      <c r="AO280" s="301" t="s">
        <v>140</v>
      </c>
      <c r="AP280" s="291"/>
      <c r="AQ280" s="292"/>
      <c r="AR280" s="290" t="s">
        <v>140</v>
      </c>
      <c r="AS280" s="293"/>
      <c r="AT280" s="289"/>
      <c r="AU280" s="301" t="s">
        <v>140</v>
      </c>
      <c r="AV280" s="291"/>
      <c r="AW280" s="292"/>
      <c r="AX280" s="290" t="s">
        <v>140</v>
      </c>
      <c r="AY280" s="293"/>
      <c r="AZ280" s="287" t="str">
        <f t="shared" si="144"/>
        <v/>
      </c>
      <c r="BA280" s="288" t="str">
        <f t="shared" si="145"/>
        <v/>
      </c>
      <c r="BB280" s="265">
        <f t="shared" si="140"/>
        <v>0</v>
      </c>
      <c r="BC280" s="266">
        <f t="shared" si="141"/>
        <v>0</v>
      </c>
    </row>
    <row r="281" spans="1:55" ht="18" hidden="1" customHeight="1" x14ac:dyDescent="0.25">
      <c r="A281" s="548"/>
      <c r="B281" s="281" t="s">
        <v>7</v>
      </c>
      <c r="C281" s="549"/>
      <c r="D281" s="289"/>
      <c r="E281" s="301" t="s">
        <v>140</v>
      </c>
      <c r="F281" s="291"/>
      <c r="G281" s="292"/>
      <c r="H281" s="290" t="s">
        <v>140</v>
      </c>
      <c r="I281" s="293"/>
      <c r="J281" s="289"/>
      <c r="K281" s="301" t="s">
        <v>140</v>
      </c>
      <c r="L281" s="291"/>
      <c r="M281" s="292"/>
      <c r="N281" s="290" t="s">
        <v>140</v>
      </c>
      <c r="O281" s="293"/>
      <c r="P281" s="289"/>
      <c r="Q281" s="301" t="s">
        <v>140</v>
      </c>
      <c r="R281" s="291"/>
      <c r="S281" s="292"/>
      <c r="T281" s="290" t="s">
        <v>140</v>
      </c>
      <c r="U281" s="293"/>
      <c r="V281" s="289"/>
      <c r="W281" s="301" t="s">
        <v>140</v>
      </c>
      <c r="X281" s="291"/>
      <c r="Y281" s="292"/>
      <c r="Z281" s="290" t="s">
        <v>140</v>
      </c>
      <c r="AA281" s="293"/>
      <c r="AB281" s="303"/>
      <c r="AC281" s="301" t="s">
        <v>140</v>
      </c>
      <c r="AD281" s="304"/>
      <c r="AE281" s="300"/>
      <c r="AF281" s="301" t="s">
        <v>140</v>
      </c>
      <c r="AG281" s="302"/>
      <c r="AH281" s="289"/>
      <c r="AI281" s="301" t="s">
        <v>140</v>
      </c>
      <c r="AJ281" s="291"/>
      <c r="AK281" s="292"/>
      <c r="AL281" s="290" t="s">
        <v>140</v>
      </c>
      <c r="AM281" s="293"/>
      <c r="AN281" s="289"/>
      <c r="AO281" s="301" t="s">
        <v>140</v>
      </c>
      <c r="AP281" s="291"/>
      <c r="AQ281" s="292"/>
      <c r="AR281" s="290" t="s">
        <v>140</v>
      </c>
      <c r="AS281" s="293"/>
      <c r="AT281" s="289"/>
      <c r="AU281" s="301" t="s">
        <v>140</v>
      </c>
      <c r="AV281" s="291"/>
      <c r="AW281" s="292"/>
      <c r="AX281" s="290" t="s">
        <v>140</v>
      </c>
      <c r="AY281" s="293"/>
      <c r="AZ281" s="287" t="str">
        <f t="shared" si="144"/>
        <v/>
      </c>
      <c r="BA281" s="288" t="str">
        <f t="shared" si="145"/>
        <v/>
      </c>
      <c r="BB281" s="265">
        <f t="shared" si="140"/>
        <v>0</v>
      </c>
      <c r="BC281" s="266">
        <f t="shared" si="141"/>
        <v>0</v>
      </c>
    </row>
    <row r="282" spans="1:55" ht="18" hidden="1" customHeight="1" x14ac:dyDescent="0.25">
      <c r="A282" s="548"/>
      <c r="B282" s="452" t="s">
        <v>7</v>
      </c>
      <c r="C282" s="459"/>
      <c r="D282" s="289"/>
      <c r="E282" s="301" t="s">
        <v>140</v>
      </c>
      <c r="F282" s="291"/>
      <c r="G282" s="292"/>
      <c r="H282" s="290" t="s">
        <v>140</v>
      </c>
      <c r="I282" s="293"/>
      <c r="J282" s="289"/>
      <c r="K282" s="301" t="s">
        <v>140</v>
      </c>
      <c r="L282" s="291"/>
      <c r="M282" s="292"/>
      <c r="N282" s="290" t="s">
        <v>140</v>
      </c>
      <c r="O282" s="293"/>
      <c r="P282" s="289"/>
      <c r="Q282" s="301" t="s">
        <v>140</v>
      </c>
      <c r="R282" s="291"/>
      <c r="S282" s="292"/>
      <c r="T282" s="290" t="s">
        <v>140</v>
      </c>
      <c r="U282" s="293"/>
      <c r="V282" s="289"/>
      <c r="W282" s="301" t="s">
        <v>140</v>
      </c>
      <c r="X282" s="291"/>
      <c r="Y282" s="292"/>
      <c r="Z282" s="290" t="s">
        <v>140</v>
      </c>
      <c r="AA282" s="293"/>
      <c r="AB282" s="303"/>
      <c r="AC282" s="301" t="s">
        <v>140</v>
      </c>
      <c r="AD282" s="304"/>
      <c r="AE282" s="300"/>
      <c r="AF282" s="301" t="s">
        <v>140</v>
      </c>
      <c r="AG282" s="302"/>
      <c r="AH282" s="289"/>
      <c r="AI282" s="301" t="s">
        <v>140</v>
      </c>
      <c r="AJ282" s="291"/>
      <c r="AK282" s="292"/>
      <c r="AL282" s="290" t="s">
        <v>140</v>
      </c>
      <c r="AM282" s="293"/>
      <c r="AN282" s="289"/>
      <c r="AO282" s="301" t="s">
        <v>140</v>
      </c>
      <c r="AP282" s="291"/>
      <c r="AQ282" s="292"/>
      <c r="AR282" s="290" t="s">
        <v>140</v>
      </c>
      <c r="AS282" s="293"/>
      <c r="AT282" s="289"/>
      <c r="AU282" s="301" t="s">
        <v>140</v>
      </c>
      <c r="AV282" s="291"/>
      <c r="AW282" s="292"/>
      <c r="AX282" s="290" t="s">
        <v>140</v>
      </c>
      <c r="AY282" s="293"/>
      <c r="AZ282" s="287" t="str">
        <f t="shared" si="144"/>
        <v/>
      </c>
      <c r="BA282" s="288" t="str">
        <f t="shared" si="145"/>
        <v/>
      </c>
      <c r="BB282" s="265">
        <f t="shared" si="140"/>
        <v>0</v>
      </c>
      <c r="BC282" s="266">
        <f t="shared" si="141"/>
        <v>0</v>
      </c>
    </row>
    <row r="283" spans="1:55" ht="18" hidden="1" customHeight="1" x14ac:dyDescent="0.25">
      <c r="A283" s="548"/>
      <c r="B283" s="452" t="s">
        <v>7</v>
      </c>
      <c r="C283" s="459"/>
      <c r="D283" s="289"/>
      <c r="E283" s="301" t="s">
        <v>140</v>
      </c>
      <c r="F283" s="291"/>
      <c r="G283" s="292"/>
      <c r="H283" s="290" t="s">
        <v>140</v>
      </c>
      <c r="I283" s="293"/>
      <c r="J283" s="289"/>
      <c r="K283" s="301" t="s">
        <v>140</v>
      </c>
      <c r="L283" s="291"/>
      <c r="M283" s="292"/>
      <c r="N283" s="290" t="s">
        <v>140</v>
      </c>
      <c r="O283" s="293"/>
      <c r="P283" s="289"/>
      <c r="Q283" s="301" t="s">
        <v>140</v>
      </c>
      <c r="R283" s="291"/>
      <c r="S283" s="292"/>
      <c r="T283" s="290" t="s">
        <v>140</v>
      </c>
      <c r="U283" s="293"/>
      <c r="V283" s="289"/>
      <c r="W283" s="301" t="s">
        <v>140</v>
      </c>
      <c r="X283" s="291"/>
      <c r="Y283" s="292"/>
      <c r="Z283" s="290" t="s">
        <v>140</v>
      </c>
      <c r="AA283" s="293"/>
      <c r="AB283" s="303"/>
      <c r="AC283" s="301" t="s">
        <v>140</v>
      </c>
      <c r="AD283" s="304"/>
      <c r="AE283" s="300"/>
      <c r="AF283" s="301" t="s">
        <v>140</v>
      </c>
      <c r="AG283" s="302"/>
      <c r="AH283" s="289"/>
      <c r="AI283" s="301" t="s">
        <v>140</v>
      </c>
      <c r="AJ283" s="291"/>
      <c r="AK283" s="292"/>
      <c r="AL283" s="290" t="s">
        <v>140</v>
      </c>
      <c r="AM283" s="293"/>
      <c r="AN283" s="289"/>
      <c r="AO283" s="301" t="s">
        <v>140</v>
      </c>
      <c r="AP283" s="291"/>
      <c r="AQ283" s="292"/>
      <c r="AR283" s="290" t="s">
        <v>140</v>
      </c>
      <c r="AS283" s="293"/>
      <c r="AT283" s="289"/>
      <c r="AU283" s="301" t="s">
        <v>140</v>
      </c>
      <c r="AV283" s="291"/>
      <c r="AW283" s="292"/>
      <c r="AX283" s="290" t="s">
        <v>140</v>
      </c>
      <c r="AY283" s="293"/>
      <c r="AZ283" s="287" t="str">
        <f t="shared" si="144"/>
        <v/>
      </c>
      <c r="BA283" s="288" t="str">
        <f t="shared" si="145"/>
        <v/>
      </c>
      <c r="BB283" s="265">
        <f t="shared" si="140"/>
        <v>0</v>
      </c>
      <c r="BC283" s="266">
        <f t="shared" si="141"/>
        <v>0</v>
      </c>
    </row>
    <row r="284" spans="1:55" ht="18" hidden="1" customHeight="1" x14ac:dyDescent="0.25">
      <c r="A284" s="548"/>
      <c r="B284" s="281" t="s">
        <v>7</v>
      </c>
      <c r="C284" s="549"/>
      <c r="D284" s="289"/>
      <c r="E284" s="301" t="s">
        <v>140</v>
      </c>
      <c r="F284" s="291"/>
      <c r="G284" s="292"/>
      <c r="H284" s="290" t="s">
        <v>140</v>
      </c>
      <c r="I284" s="293"/>
      <c r="J284" s="289"/>
      <c r="K284" s="301" t="s">
        <v>140</v>
      </c>
      <c r="L284" s="291"/>
      <c r="M284" s="292"/>
      <c r="N284" s="290" t="s">
        <v>140</v>
      </c>
      <c r="O284" s="293"/>
      <c r="P284" s="289"/>
      <c r="Q284" s="301" t="s">
        <v>140</v>
      </c>
      <c r="R284" s="291"/>
      <c r="S284" s="292"/>
      <c r="T284" s="290" t="s">
        <v>140</v>
      </c>
      <c r="U284" s="293"/>
      <c r="V284" s="289"/>
      <c r="W284" s="301" t="s">
        <v>140</v>
      </c>
      <c r="X284" s="291"/>
      <c r="Y284" s="292"/>
      <c r="Z284" s="290" t="s">
        <v>140</v>
      </c>
      <c r="AA284" s="293"/>
      <c r="AB284" s="303"/>
      <c r="AC284" s="301" t="s">
        <v>140</v>
      </c>
      <c r="AD284" s="304"/>
      <c r="AE284" s="300"/>
      <c r="AF284" s="301" t="s">
        <v>140</v>
      </c>
      <c r="AG284" s="302"/>
      <c r="AH284" s="289"/>
      <c r="AI284" s="301" t="s">
        <v>140</v>
      </c>
      <c r="AJ284" s="291"/>
      <c r="AK284" s="292"/>
      <c r="AL284" s="290" t="s">
        <v>140</v>
      </c>
      <c r="AM284" s="293"/>
      <c r="AN284" s="289"/>
      <c r="AO284" s="301" t="s">
        <v>140</v>
      </c>
      <c r="AP284" s="291"/>
      <c r="AQ284" s="292"/>
      <c r="AR284" s="290" t="s">
        <v>140</v>
      </c>
      <c r="AS284" s="293"/>
      <c r="AT284" s="289"/>
      <c r="AU284" s="301" t="s">
        <v>140</v>
      </c>
      <c r="AV284" s="291"/>
      <c r="AW284" s="292"/>
      <c r="AX284" s="290" t="s">
        <v>140</v>
      </c>
      <c r="AY284" s="293"/>
      <c r="AZ284" s="287" t="str">
        <f t="shared" ref="AZ284:AZ300" si="146">IF(BB284&gt;0,BB284,IF(BC284&gt;0,BB284,""))</f>
        <v/>
      </c>
      <c r="BA284" s="288" t="str">
        <f t="shared" ref="BA284:BA300" si="147">IF(BB284&gt;0,BC284,IF(BC284&gt;0,BC284,""))</f>
        <v/>
      </c>
      <c r="BB284" s="265">
        <f t="shared" si="140"/>
        <v>0</v>
      </c>
      <c r="BC284" s="266">
        <f t="shared" si="141"/>
        <v>0</v>
      </c>
    </row>
    <row r="285" spans="1:55" s="460" customFormat="1" ht="18" hidden="1" customHeight="1" x14ac:dyDescent="0.25">
      <c r="A285" s="548"/>
      <c r="B285" s="281" t="s">
        <v>7</v>
      </c>
      <c r="C285" s="549"/>
      <c r="D285" s="303"/>
      <c r="E285" s="301" t="s">
        <v>140</v>
      </c>
      <c r="F285" s="304"/>
      <c r="G285" s="300"/>
      <c r="H285" s="301" t="s">
        <v>140</v>
      </c>
      <c r="I285" s="302"/>
      <c r="J285" s="289"/>
      <c r="K285" s="301" t="s">
        <v>140</v>
      </c>
      <c r="L285" s="291"/>
      <c r="M285" s="292"/>
      <c r="N285" s="290" t="s">
        <v>140</v>
      </c>
      <c r="O285" s="293"/>
      <c r="P285" s="289"/>
      <c r="Q285" s="301" t="s">
        <v>140</v>
      </c>
      <c r="R285" s="291"/>
      <c r="S285" s="292"/>
      <c r="T285" s="290" t="s">
        <v>140</v>
      </c>
      <c r="U285" s="293"/>
      <c r="V285" s="289"/>
      <c r="W285" s="301" t="s">
        <v>140</v>
      </c>
      <c r="X285" s="291"/>
      <c r="Y285" s="292"/>
      <c r="Z285" s="290" t="s">
        <v>140</v>
      </c>
      <c r="AA285" s="293"/>
      <c r="AB285" s="289"/>
      <c r="AC285" s="301" t="s">
        <v>140</v>
      </c>
      <c r="AD285" s="291"/>
      <c r="AE285" s="292"/>
      <c r="AF285" s="290" t="s">
        <v>140</v>
      </c>
      <c r="AG285" s="293"/>
      <c r="AH285" s="289"/>
      <c r="AI285" s="301" t="s">
        <v>140</v>
      </c>
      <c r="AJ285" s="291"/>
      <c r="AK285" s="292"/>
      <c r="AL285" s="290" t="s">
        <v>140</v>
      </c>
      <c r="AM285" s="293"/>
      <c r="AN285" s="289"/>
      <c r="AO285" s="301" t="s">
        <v>140</v>
      </c>
      <c r="AP285" s="291"/>
      <c r="AQ285" s="292"/>
      <c r="AR285" s="290" t="s">
        <v>140</v>
      </c>
      <c r="AS285" s="293"/>
      <c r="AT285" s="289"/>
      <c r="AU285" s="301" t="s">
        <v>140</v>
      </c>
      <c r="AV285" s="291"/>
      <c r="AW285" s="292"/>
      <c r="AX285" s="290" t="s">
        <v>140</v>
      </c>
      <c r="AY285" s="293"/>
      <c r="AZ285" s="287" t="str">
        <f t="shared" si="146"/>
        <v/>
      </c>
      <c r="BA285" s="288" t="str">
        <f t="shared" si="147"/>
        <v/>
      </c>
      <c r="BB285" s="460">
        <f t="shared" si="140"/>
        <v>0</v>
      </c>
      <c r="BC285" s="463">
        <f t="shared" si="141"/>
        <v>0</v>
      </c>
    </row>
    <row r="286" spans="1:55" s="460" customFormat="1" ht="18" hidden="1" customHeight="1" x14ac:dyDescent="0.25">
      <c r="A286" s="428"/>
      <c r="B286" s="429" t="s">
        <v>7</v>
      </c>
      <c r="C286" s="430"/>
      <c r="D286" s="303"/>
      <c r="E286" s="301" t="s">
        <v>140</v>
      </c>
      <c r="F286" s="304"/>
      <c r="G286" s="300"/>
      <c r="H286" s="301" t="s">
        <v>140</v>
      </c>
      <c r="I286" s="302"/>
      <c r="J286" s="289"/>
      <c r="K286" s="301" t="s">
        <v>140</v>
      </c>
      <c r="L286" s="291"/>
      <c r="M286" s="292"/>
      <c r="N286" s="290" t="s">
        <v>140</v>
      </c>
      <c r="O286" s="293"/>
      <c r="P286" s="289"/>
      <c r="Q286" s="301" t="s">
        <v>140</v>
      </c>
      <c r="R286" s="291"/>
      <c r="S286" s="292"/>
      <c r="T286" s="290" t="s">
        <v>140</v>
      </c>
      <c r="U286" s="293"/>
      <c r="V286" s="289"/>
      <c r="W286" s="301" t="s">
        <v>140</v>
      </c>
      <c r="X286" s="291"/>
      <c r="Y286" s="292"/>
      <c r="Z286" s="290" t="s">
        <v>140</v>
      </c>
      <c r="AA286" s="293"/>
      <c r="AB286" s="289"/>
      <c r="AC286" s="301" t="s">
        <v>140</v>
      </c>
      <c r="AD286" s="291"/>
      <c r="AE286" s="292"/>
      <c r="AF286" s="290" t="s">
        <v>140</v>
      </c>
      <c r="AG286" s="293"/>
      <c r="AH286" s="289"/>
      <c r="AI286" s="301" t="s">
        <v>140</v>
      </c>
      <c r="AJ286" s="291"/>
      <c r="AK286" s="292"/>
      <c r="AL286" s="290" t="s">
        <v>140</v>
      </c>
      <c r="AM286" s="293"/>
      <c r="AN286" s="289"/>
      <c r="AO286" s="301" t="s">
        <v>140</v>
      </c>
      <c r="AP286" s="291"/>
      <c r="AQ286" s="292"/>
      <c r="AR286" s="290" t="s">
        <v>140</v>
      </c>
      <c r="AS286" s="293"/>
      <c r="AT286" s="289"/>
      <c r="AU286" s="301" t="s">
        <v>140</v>
      </c>
      <c r="AV286" s="291"/>
      <c r="AW286" s="292"/>
      <c r="AX286" s="290" t="s">
        <v>140</v>
      </c>
      <c r="AY286" s="293"/>
      <c r="AZ286" s="287" t="str">
        <f t="shared" si="146"/>
        <v/>
      </c>
      <c r="BA286" s="288" t="str">
        <f t="shared" si="147"/>
        <v/>
      </c>
      <c r="BB286" s="460">
        <f t="shared" si="140"/>
        <v>0</v>
      </c>
      <c r="BC286" s="463">
        <f t="shared" si="141"/>
        <v>0</v>
      </c>
    </row>
    <row r="287" spans="1:55" s="460" customFormat="1" ht="18" hidden="1" customHeight="1" x14ac:dyDescent="0.25">
      <c r="A287" s="428"/>
      <c r="B287" s="429" t="s">
        <v>7</v>
      </c>
      <c r="C287" s="430"/>
      <c r="D287" s="303"/>
      <c r="E287" s="301" t="s">
        <v>140</v>
      </c>
      <c r="F287" s="304"/>
      <c r="G287" s="300"/>
      <c r="H287" s="301" t="s">
        <v>140</v>
      </c>
      <c r="I287" s="302"/>
      <c r="J287" s="289"/>
      <c r="K287" s="301" t="s">
        <v>140</v>
      </c>
      <c r="L287" s="291"/>
      <c r="M287" s="292"/>
      <c r="N287" s="290" t="s">
        <v>140</v>
      </c>
      <c r="O287" s="293"/>
      <c r="P287" s="289"/>
      <c r="Q287" s="301" t="s">
        <v>140</v>
      </c>
      <c r="R287" s="291"/>
      <c r="S287" s="292"/>
      <c r="T287" s="290" t="s">
        <v>140</v>
      </c>
      <c r="U287" s="293"/>
      <c r="V287" s="289"/>
      <c r="W287" s="301" t="s">
        <v>140</v>
      </c>
      <c r="X287" s="291"/>
      <c r="Y287" s="292"/>
      <c r="Z287" s="290" t="s">
        <v>140</v>
      </c>
      <c r="AA287" s="293"/>
      <c r="AB287" s="289"/>
      <c r="AC287" s="301" t="s">
        <v>140</v>
      </c>
      <c r="AD287" s="291"/>
      <c r="AE287" s="292"/>
      <c r="AF287" s="290" t="s">
        <v>140</v>
      </c>
      <c r="AG287" s="293"/>
      <c r="AH287" s="289"/>
      <c r="AI287" s="301" t="s">
        <v>140</v>
      </c>
      <c r="AJ287" s="291"/>
      <c r="AK287" s="292"/>
      <c r="AL287" s="290" t="s">
        <v>140</v>
      </c>
      <c r="AM287" s="293"/>
      <c r="AN287" s="289"/>
      <c r="AO287" s="301" t="s">
        <v>140</v>
      </c>
      <c r="AP287" s="291"/>
      <c r="AQ287" s="292"/>
      <c r="AR287" s="290" t="s">
        <v>140</v>
      </c>
      <c r="AS287" s="293"/>
      <c r="AT287" s="289"/>
      <c r="AU287" s="301" t="s">
        <v>140</v>
      </c>
      <c r="AV287" s="291"/>
      <c r="AW287" s="292"/>
      <c r="AX287" s="290" t="s">
        <v>140</v>
      </c>
      <c r="AY287" s="293"/>
      <c r="AZ287" s="287" t="str">
        <f t="shared" si="146"/>
        <v/>
      </c>
      <c r="BA287" s="288" t="str">
        <f t="shared" si="147"/>
        <v/>
      </c>
      <c r="BB287" s="460">
        <f t="shared" si="140"/>
        <v>0</v>
      </c>
      <c r="BC287" s="463">
        <f t="shared" si="141"/>
        <v>0</v>
      </c>
    </row>
    <row r="288" spans="1:55" s="460" customFormat="1" ht="18" hidden="1" customHeight="1" x14ac:dyDescent="0.25">
      <c r="A288" s="428"/>
      <c r="B288" s="429" t="s">
        <v>7</v>
      </c>
      <c r="C288" s="430"/>
      <c r="D288" s="303"/>
      <c r="E288" s="301" t="s">
        <v>140</v>
      </c>
      <c r="F288" s="304"/>
      <c r="G288" s="300"/>
      <c r="H288" s="301" t="s">
        <v>140</v>
      </c>
      <c r="I288" s="302"/>
      <c r="J288" s="289"/>
      <c r="K288" s="301" t="s">
        <v>140</v>
      </c>
      <c r="L288" s="291"/>
      <c r="M288" s="292"/>
      <c r="N288" s="290" t="s">
        <v>140</v>
      </c>
      <c r="O288" s="293"/>
      <c r="P288" s="289"/>
      <c r="Q288" s="301" t="s">
        <v>140</v>
      </c>
      <c r="R288" s="291"/>
      <c r="S288" s="292"/>
      <c r="T288" s="290" t="s">
        <v>140</v>
      </c>
      <c r="U288" s="293"/>
      <c r="V288" s="289"/>
      <c r="W288" s="301" t="s">
        <v>140</v>
      </c>
      <c r="X288" s="291"/>
      <c r="Y288" s="292"/>
      <c r="Z288" s="290" t="s">
        <v>140</v>
      </c>
      <c r="AA288" s="293"/>
      <c r="AB288" s="289"/>
      <c r="AC288" s="301" t="s">
        <v>140</v>
      </c>
      <c r="AD288" s="291"/>
      <c r="AE288" s="292"/>
      <c r="AF288" s="290" t="s">
        <v>140</v>
      </c>
      <c r="AG288" s="293"/>
      <c r="AH288" s="289"/>
      <c r="AI288" s="301" t="s">
        <v>140</v>
      </c>
      <c r="AJ288" s="291"/>
      <c r="AK288" s="292"/>
      <c r="AL288" s="290" t="s">
        <v>140</v>
      </c>
      <c r="AM288" s="293"/>
      <c r="AN288" s="289"/>
      <c r="AO288" s="301" t="s">
        <v>140</v>
      </c>
      <c r="AP288" s="291"/>
      <c r="AQ288" s="292"/>
      <c r="AR288" s="290" t="s">
        <v>140</v>
      </c>
      <c r="AS288" s="293"/>
      <c r="AT288" s="289"/>
      <c r="AU288" s="301" t="s">
        <v>140</v>
      </c>
      <c r="AV288" s="291"/>
      <c r="AW288" s="292"/>
      <c r="AX288" s="290" t="s">
        <v>140</v>
      </c>
      <c r="AY288" s="293"/>
      <c r="AZ288" s="287" t="str">
        <f t="shared" si="146"/>
        <v/>
      </c>
      <c r="BA288" s="288" t="str">
        <f t="shared" si="147"/>
        <v/>
      </c>
      <c r="BB288" s="460">
        <f t="shared" si="140"/>
        <v>0</v>
      </c>
      <c r="BC288" s="463">
        <f t="shared" si="141"/>
        <v>0</v>
      </c>
    </row>
    <row r="289" spans="1:55" s="460" customFormat="1" ht="18" hidden="1" customHeight="1" x14ac:dyDescent="0.2">
      <c r="A289" s="416"/>
      <c r="B289" s="401" t="s">
        <v>7</v>
      </c>
      <c r="C289" s="464"/>
      <c r="D289" s="303"/>
      <c r="E289" s="301" t="s">
        <v>140</v>
      </c>
      <c r="F289" s="304"/>
      <c r="G289" s="300"/>
      <c r="H289" s="301" t="s">
        <v>140</v>
      </c>
      <c r="I289" s="302"/>
      <c r="J289" s="289"/>
      <c r="K289" s="301" t="s">
        <v>140</v>
      </c>
      <c r="L289" s="291"/>
      <c r="M289" s="292"/>
      <c r="N289" s="290" t="s">
        <v>140</v>
      </c>
      <c r="O289" s="293"/>
      <c r="P289" s="289"/>
      <c r="Q289" s="301" t="s">
        <v>140</v>
      </c>
      <c r="R289" s="291"/>
      <c r="S289" s="292"/>
      <c r="T289" s="290" t="s">
        <v>140</v>
      </c>
      <c r="U289" s="293"/>
      <c r="V289" s="289"/>
      <c r="W289" s="301" t="s">
        <v>140</v>
      </c>
      <c r="X289" s="291"/>
      <c r="Y289" s="292"/>
      <c r="Z289" s="290" t="s">
        <v>140</v>
      </c>
      <c r="AA289" s="293"/>
      <c r="AB289" s="289"/>
      <c r="AC289" s="301" t="s">
        <v>140</v>
      </c>
      <c r="AD289" s="291"/>
      <c r="AE289" s="292"/>
      <c r="AF289" s="290" t="s">
        <v>140</v>
      </c>
      <c r="AG289" s="293"/>
      <c r="AH289" s="289"/>
      <c r="AI289" s="301" t="s">
        <v>140</v>
      </c>
      <c r="AJ289" s="291"/>
      <c r="AK289" s="292"/>
      <c r="AL289" s="290" t="s">
        <v>140</v>
      </c>
      <c r="AM289" s="293"/>
      <c r="AN289" s="289"/>
      <c r="AO289" s="301" t="s">
        <v>140</v>
      </c>
      <c r="AP289" s="291"/>
      <c r="AQ289" s="292"/>
      <c r="AR289" s="290" t="s">
        <v>140</v>
      </c>
      <c r="AS289" s="293"/>
      <c r="AT289" s="289"/>
      <c r="AU289" s="301" t="s">
        <v>140</v>
      </c>
      <c r="AV289" s="291"/>
      <c r="AW289" s="292"/>
      <c r="AX289" s="290" t="s">
        <v>140</v>
      </c>
      <c r="AY289" s="293"/>
      <c r="AZ289" s="287" t="str">
        <f t="shared" si="146"/>
        <v/>
      </c>
      <c r="BA289" s="288" t="str">
        <f t="shared" si="147"/>
        <v/>
      </c>
      <c r="BB289" s="460">
        <f t="shared" si="140"/>
        <v>0</v>
      </c>
      <c r="BC289" s="463">
        <f t="shared" si="141"/>
        <v>0</v>
      </c>
    </row>
    <row r="290" spans="1:55" s="460" customFormat="1" ht="18" hidden="1" customHeight="1" x14ac:dyDescent="0.25">
      <c r="A290" s="461"/>
      <c r="B290" s="281" t="s">
        <v>7</v>
      </c>
      <c r="C290" s="463"/>
      <c r="D290" s="303"/>
      <c r="E290" s="301" t="s">
        <v>140</v>
      </c>
      <c r="F290" s="304"/>
      <c r="G290" s="300"/>
      <c r="H290" s="301" t="s">
        <v>140</v>
      </c>
      <c r="I290" s="302"/>
      <c r="J290" s="289"/>
      <c r="K290" s="301" t="s">
        <v>140</v>
      </c>
      <c r="L290" s="291"/>
      <c r="M290" s="292"/>
      <c r="N290" s="290" t="s">
        <v>140</v>
      </c>
      <c r="O290" s="293"/>
      <c r="P290" s="289"/>
      <c r="Q290" s="301" t="s">
        <v>140</v>
      </c>
      <c r="R290" s="291"/>
      <c r="S290" s="292"/>
      <c r="T290" s="290" t="s">
        <v>140</v>
      </c>
      <c r="U290" s="293"/>
      <c r="V290" s="289"/>
      <c r="W290" s="301" t="s">
        <v>140</v>
      </c>
      <c r="X290" s="291"/>
      <c r="Y290" s="292"/>
      <c r="Z290" s="290" t="s">
        <v>140</v>
      </c>
      <c r="AA290" s="293"/>
      <c r="AB290" s="289"/>
      <c r="AC290" s="301" t="s">
        <v>140</v>
      </c>
      <c r="AD290" s="291"/>
      <c r="AE290" s="292"/>
      <c r="AF290" s="290" t="s">
        <v>140</v>
      </c>
      <c r="AG290" s="293"/>
      <c r="AH290" s="289"/>
      <c r="AI290" s="301" t="s">
        <v>140</v>
      </c>
      <c r="AJ290" s="291"/>
      <c r="AK290" s="292"/>
      <c r="AL290" s="290" t="s">
        <v>140</v>
      </c>
      <c r="AM290" s="293"/>
      <c r="AN290" s="289"/>
      <c r="AO290" s="301" t="s">
        <v>140</v>
      </c>
      <c r="AP290" s="291"/>
      <c r="AQ290" s="292"/>
      <c r="AR290" s="290" t="s">
        <v>140</v>
      </c>
      <c r="AS290" s="293"/>
      <c r="AT290" s="289"/>
      <c r="AU290" s="301" t="s">
        <v>140</v>
      </c>
      <c r="AV290" s="291"/>
      <c r="AW290" s="292"/>
      <c r="AX290" s="290" t="s">
        <v>140</v>
      </c>
      <c r="AY290" s="293"/>
      <c r="AZ290" s="287" t="str">
        <f t="shared" ref="AZ290:AZ294" si="148">IF(BB290&gt;0,BB290,IF(BC290&gt;0,BB290,""))</f>
        <v/>
      </c>
      <c r="BA290" s="288" t="str">
        <f t="shared" ref="BA290:BA294" si="149">IF(BB290&gt;0,BC290,IF(BC290&gt;0,BC290,""))</f>
        <v/>
      </c>
      <c r="BB290" s="460">
        <f t="shared" ref="BB290:BB294" si="150">SUM(D290,G290,J290,M290,P290,S290,V290,Y290,AB290,AE290,AH290,AK290,AN290,AQ290,AT290,AW290)</f>
        <v>0</v>
      </c>
      <c r="BC290" s="463">
        <f t="shared" ref="BC290:BC294" si="151">SUM(F290,I290,L290,O290,R290,U290,X290,AA290,AD290,AG290,AJ290,AM290,AP290,AS290,AV290,AY290)</f>
        <v>0</v>
      </c>
    </row>
    <row r="291" spans="1:55" s="460" customFormat="1" ht="18" hidden="1" customHeight="1" x14ac:dyDescent="0.25">
      <c r="A291" s="461"/>
      <c r="B291" s="281" t="s">
        <v>7</v>
      </c>
      <c r="C291" s="463"/>
      <c r="D291" s="303"/>
      <c r="E291" s="301" t="s">
        <v>140</v>
      </c>
      <c r="F291" s="304"/>
      <c r="G291" s="300"/>
      <c r="H291" s="301" t="s">
        <v>140</v>
      </c>
      <c r="I291" s="302"/>
      <c r="J291" s="289"/>
      <c r="K291" s="301" t="s">
        <v>140</v>
      </c>
      <c r="L291" s="291"/>
      <c r="M291" s="292"/>
      <c r="N291" s="290" t="s">
        <v>140</v>
      </c>
      <c r="O291" s="293"/>
      <c r="P291" s="289"/>
      <c r="Q291" s="301" t="s">
        <v>140</v>
      </c>
      <c r="R291" s="291"/>
      <c r="S291" s="292"/>
      <c r="T291" s="290" t="s">
        <v>140</v>
      </c>
      <c r="U291" s="293"/>
      <c r="V291" s="289"/>
      <c r="W291" s="301" t="s">
        <v>140</v>
      </c>
      <c r="X291" s="291"/>
      <c r="Y291" s="292"/>
      <c r="Z291" s="290" t="s">
        <v>140</v>
      </c>
      <c r="AA291" s="293"/>
      <c r="AB291" s="289"/>
      <c r="AC291" s="301" t="s">
        <v>140</v>
      </c>
      <c r="AD291" s="291"/>
      <c r="AE291" s="292"/>
      <c r="AF291" s="290" t="s">
        <v>140</v>
      </c>
      <c r="AG291" s="293"/>
      <c r="AH291" s="289"/>
      <c r="AI291" s="301" t="s">
        <v>140</v>
      </c>
      <c r="AJ291" s="291"/>
      <c r="AK291" s="292"/>
      <c r="AL291" s="290" t="s">
        <v>140</v>
      </c>
      <c r="AM291" s="293"/>
      <c r="AN291" s="289"/>
      <c r="AO291" s="301" t="s">
        <v>140</v>
      </c>
      <c r="AP291" s="291"/>
      <c r="AQ291" s="292"/>
      <c r="AR291" s="290" t="s">
        <v>140</v>
      </c>
      <c r="AS291" s="293"/>
      <c r="AT291" s="289"/>
      <c r="AU291" s="301" t="s">
        <v>140</v>
      </c>
      <c r="AV291" s="291"/>
      <c r="AW291" s="292"/>
      <c r="AX291" s="290" t="s">
        <v>140</v>
      </c>
      <c r="AY291" s="293"/>
      <c r="AZ291" s="287" t="str">
        <f t="shared" si="148"/>
        <v/>
      </c>
      <c r="BA291" s="288" t="str">
        <f t="shared" si="149"/>
        <v/>
      </c>
      <c r="BB291" s="460">
        <f t="shared" si="150"/>
        <v>0</v>
      </c>
      <c r="BC291" s="463">
        <f t="shared" si="151"/>
        <v>0</v>
      </c>
    </row>
    <row r="292" spans="1:55" s="460" customFormat="1" ht="18" hidden="1" customHeight="1" x14ac:dyDescent="0.25">
      <c r="A292" s="461"/>
      <c r="B292" s="281" t="s">
        <v>7</v>
      </c>
      <c r="C292" s="463"/>
      <c r="D292" s="303"/>
      <c r="E292" s="301" t="s">
        <v>140</v>
      </c>
      <c r="F292" s="304"/>
      <c r="G292" s="300"/>
      <c r="H292" s="301" t="s">
        <v>140</v>
      </c>
      <c r="I292" s="302"/>
      <c r="J292" s="289"/>
      <c r="K292" s="301" t="s">
        <v>140</v>
      </c>
      <c r="L292" s="291"/>
      <c r="M292" s="292"/>
      <c r="N292" s="290" t="s">
        <v>140</v>
      </c>
      <c r="O292" s="293"/>
      <c r="P292" s="289"/>
      <c r="Q292" s="301" t="s">
        <v>140</v>
      </c>
      <c r="R292" s="291"/>
      <c r="S292" s="292"/>
      <c r="T292" s="290" t="s">
        <v>140</v>
      </c>
      <c r="U292" s="293"/>
      <c r="V292" s="289"/>
      <c r="W292" s="301" t="s">
        <v>140</v>
      </c>
      <c r="X292" s="291"/>
      <c r="Y292" s="292"/>
      <c r="Z292" s="290" t="s">
        <v>140</v>
      </c>
      <c r="AA292" s="293"/>
      <c r="AB292" s="289"/>
      <c r="AC292" s="301" t="s">
        <v>140</v>
      </c>
      <c r="AD292" s="291"/>
      <c r="AE292" s="292"/>
      <c r="AF292" s="290" t="s">
        <v>140</v>
      </c>
      <c r="AG292" s="293"/>
      <c r="AH292" s="289"/>
      <c r="AI292" s="301" t="s">
        <v>140</v>
      </c>
      <c r="AJ292" s="291"/>
      <c r="AK292" s="292"/>
      <c r="AL292" s="290" t="s">
        <v>140</v>
      </c>
      <c r="AM292" s="293"/>
      <c r="AN292" s="289"/>
      <c r="AO292" s="301" t="s">
        <v>140</v>
      </c>
      <c r="AP292" s="291"/>
      <c r="AQ292" s="292"/>
      <c r="AR292" s="290" t="s">
        <v>140</v>
      </c>
      <c r="AS292" s="293"/>
      <c r="AT292" s="289"/>
      <c r="AU292" s="301" t="s">
        <v>140</v>
      </c>
      <c r="AV292" s="291"/>
      <c r="AW292" s="292"/>
      <c r="AX292" s="290" t="s">
        <v>140</v>
      </c>
      <c r="AY292" s="293"/>
      <c r="AZ292" s="287" t="str">
        <f t="shared" si="148"/>
        <v/>
      </c>
      <c r="BA292" s="288" t="str">
        <f t="shared" si="149"/>
        <v/>
      </c>
      <c r="BB292" s="460">
        <f t="shared" si="150"/>
        <v>0</v>
      </c>
      <c r="BC292" s="463">
        <f t="shared" si="151"/>
        <v>0</v>
      </c>
    </row>
    <row r="293" spans="1:55" s="460" customFormat="1" ht="18" hidden="1" customHeight="1" x14ac:dyDescent="0.25">
      <c r="A293" s="461"/>
      <c r="B293" s="281" t="s">
        <v>7</v>
      </c>
      <c r="C293" s="463"/>
      <c r="D293" s="303"/>
      <c r="E293" s="301" t="s">
        <v>140</v>
      </c>
      <c r="F293" s="304"/>
      <c r="G293" s="300"/>
      <c r="H293" s="301" t="s">
        <v>140</v>
      </c>
      <c r="I293" s="302"/>
      <c r="J293" s="289"/>
      <c r="K293" s="301" t="s">
        <v>140</v>
      </c>
      <c r="L293" s="291"/>
      <c r="M293" s="292"/>
      <c r="N293" s="290" t="s">
        <v>140</v>
      </c>
      <c r="O293" s="293"/>
      <c r="P293" s="289"/>
      <c r="Q293" s="301" t="s">
        <v>140</v>
      </c>
      <c r="R293" s="291"/>
      <c r="S293" s="292"/>
      <c r="T293" s="290" t="s">
        <v>140</v>
      </c>
      <c r="U293" s="293"/>
      <c r="V293" s="289"/>
      <c r="W293" s="301" t="s">
        <v>140</v>
      </c>
      <c r="X293" s="291"/>
      <c r="Y293" s="292"/>
      <c r="Z293" s="290" t="s">
        <v>140</v>
      </c>
      <c r="AA293" s="293"/>
      <c r="AB293" s="289"/>
      <c r="AC293" s="301" t="s">
        <v>140</v>
      </c>
      <c r="AD293" s="291"/>
      <c r="AE293" s="292"/>
      <c r="AF293" s="290" t="s">
        <v>140</v>
      </c>
      <c r="AG293" s="293"/>
      <c r="AH293" s="289"/>
      <c r="AI293" s="301" t="s">
        <v>140</v>
      </c>
      <c r="AJ293" s="291"/>
      <c r="AK293" s="292"/>
      <c r="AL293" s="290" t="s">
        <v>140</v>
      </c>
      <c r="AM293" s="293"/>
      <c r="AN293" s="289"/>
      <c r="AO293" s="301" t="s">
        <v>140</v>
      </c>
      <c r="AP293" s="291"/>
      <c r="AQ293" s="292"/>
      <c r="AR293" s="290" t="s">
        <v>140</v>
      </c>
      <c r="AS293" s="293"/>
      <c r="AT293" s="289"/>
      <c r="AU293" s="301" t="s">
        <v>140</v>
      </c>
      <c r="AV293" s="291"/>
      <c r="AW293" s="292"/>
      <c r="AX293" s="290" t="s">
        <v>140</v>
      </c>
      <c r="AY293" s="293"/>
      <c r="AZ293" s="287" t="str">
        <f t="shared" si="148"/>
        <v/>
      </c>
      <c r="BA293" s="288" t="str">
        <f t="shared" si="149"/>
        <v/>
      </c>
      <c r="BB293" s="460">
        <f t="shared" si="150"/>
        <v>0</v>
      </c>
      <c r="BC293" s="463">
        <f t="shared" si="151"/>
        <v>0</v>
      </c>
    </row>
    <row r="294" spans="1:55" s="460" customFormat="1" ht="18" hidden="1" customHeight="1" x14ac:dyDescent="0.2">
      <c r="A294" s="416"/>
      <c r="B294" s="401" t="s">
        <v>7</v>
      </c>
      <c r="C294" s="464"/>
      <c r="D294" s="303"/>
      <c r="E294" s="301" t="s">
        <v>140</v>
      </c>
      <c r="F294" s="304"/>
      <c r="G294" s="300"/>
      <c r="H294" s="301" t="s">
        <v>140</v>
      </c>
      <c r="I294" s="302"/>
      <c r="J294" s="289"/>
      <c r="K294" s="301" t="s">
        <v>140</v>
      </c>
      <c r="L294" s="291"/>
      <c r="M294" s="292"/>
      <c r="N294" s="290" t="s">
        <v>140</v>
      </c>
      <c r="O294" s="293"/>
      <c r="P294" s="289"/>
      <c r="Q294" s="301" t="s">
        <v>140</v>
      </c>
      <c r="R294" s="291"/>
      <c r="S294" s="292"/>
      <c r="T294" s="290" t="s">
        <v>140</v>
      </c>
      <c r="U294" s="293"/>
      <c r="V294" s="289"/>
      <c r="W294" s="301" t="s">
        <v>140</v>
      </c>
      <c r="X294" s="291"/>
      <c r="Y294" s="292"/>
      <c r="Z294" s="290" t="s">
        <v>140</v>
      </c>
      <c r="AA294" s="293"/>
      <c r="AB294" s="289"/>
      <c r="AC294" s="301" t="s">
        <v>140</v>
      </c>
      <c r="AD294" s="291"/>
      <c r="AE294" s="292"/>
      <c r="AF294" s="290" t="s">
        <v>140</v>
      </c>
      <c r="AG294" s="293"/>
      <c r="AH294" s="289"/>
      <c r="AI294" s="301" t="s">
        <v>140</v>
      </c>
      <c r="AJ294" s="291"/>
      <c r="AK294" s="292"/>
      <c r="AL294" s="290" t="s">
        <v>140</v>
      </c>
      <c r="AM294" s="293"/>
      <c r="AN294" s="289"/>
      <c r="AO294" s="301" t="s">
        <v>140</v>
      </c>
      <c r="AP294" s="291"/>
      <c r="AQ294" s="292"/>
      <c r="AR294" s="290" t="s">
        <v>140</v>
      </c>
      <c r="AS294" s="293"/>
      <c r="AT294" s="289"/>
      <c r="AU294" s="301" t="s">
        <v>140</v>
      </c>
      <c r="AV294" s="291"/>
      <c r="AW294" s="292"/>
      <c r="AX294" s="290" t="s">
        <v>140</v>
      </c>
      <c r="AY294" s="293"/>
      <c r="AZ294" s="287" t="str">
        <f t="shared" si="148"/>
        <v/>
      </c>
      <c r="BA294" s="288" t="str">
        <f t="shared" si="149"/>
        <v/>
      </c>
      <c r="BB294" s="460">
        <f t="shared" si="150"/>
        <v>0</v>
      </c>
      <c r="BC294" s="463">
        <f t="shared" si="151"/>
        <v>0</v>
      </c>
    </row>
    <row r="295" spans="1:55" ht="18" hidden="1" customHeight="1" x14ac:dyDescent="0.25">
      <c r="A295" s="398"/>
      <c r="B295" s="281" t="s">
        <v>7</v>
      </c>
      <c r="C295" s="266"/>
      <c r="D295" s="303"/>
      <c r="E295" s="301" t="s">
        <v>140</v>
      </c>
      <c r="F295" s="304"/>
      <c r="G295" s="300"/>
      <c r="H295" s="301" t="s">
        <v>140</v>
      </c>
      <c r="I295" s="302"/>
      <c r="J295" s="289"/>
      <c r="K295" s="301" t="s">
        <v>140</v>
      </c>
      <c r="L295" s="291"/>
      <c r="M295" s="292"/>
      <c r="N295" s="290" t="s">
        <v>140</v>
      </c>
      <c r="O295" s="293"/>
      <c r="P295" s="289"/>
      <c r="Q295" s="301" t="s">
        <v>140</v>
      </c>
      <c r="R295" s="291"/>
      <c r="S295" s="292"/>
      <c r="T295" s="290" t="s">
        <v>140</v>
      </c>
      <c r="U295" s="293"/>
      <c r="V295" s="289"/>
      <c r="W295" s="301" t="s">
        <v>140</v>
      </c>
      <c r="X295" s="291"/>
      <c r="Y295" s="292"/>
      <c r="Z295" s="290" t="s">
        <v>140</v>
      </c>
      <c r="AA295" s="293"/>
      <c r="AB295" s="289"/>
      <c r="AC295" s="301" t="s">
        <v>140</v>
      </c>
      <c r="AD295" s="291"/>
      <c r="AE295" s="292"/>
      <c r="AF295" s="290" t="s">
        <v>140</v>
      </c>
      <c r="AG295" s="293"/>
      <c r="AH295" s="289"/>
      <c r="AI295" s="301" t="s">
        <v>140</v>
      </c>
      <c r="AJ295" s="291"/>
      <c r="AK295" s="292"/>
      <c r="AL295" s="290" t="s">
        <v>140</v>
      </c>
      <c r="AM295" s="293"/>
      <c r="AN295" s="289"/>
      <c r="AO295" s="301" t="s">
        <v>140</v>
      </c>
      <c r="AP295" s="291"/>
      <c r="AQ295" s="292"/>
      <c r="AR295" s="290" t="s">
        <v>140</v>
      </c>
      <c r="AS295" s="293"/>
      <c r="AT295" s="289"/>
      <c r="AU295" s="301" t="s">
        <v>140</v>
      </c>
      <c r="AV295" s="291"/>
      <c r="AW295" s="292"/>
      <c r="AX295" s="290" t="s">
        <v>140</v>
      </c>
      <c r="AY295" s="293"/>
      <c r="AZ295" s="287" t="str">
        <f t="shared" si="146"/>
        <v/>
      </c>
      <c r="BA295" s="288" t="str">
        <f t="shared" si="147"/>
        <v/>
      </c>
      <c r="BB295" s="265">
        <f t="shared" si="140"/>
        <v>0</v>
      </c>
      <c r="BC295" s="266">
        <f t="shared" si="141"/>
        <v>0</v>
      </c>
    </row>
    <row r="296" spans="1:55" ht="18" hidden="1" customHeight="1" x14ac:dyDescent="0.25">
      <c r="A296" s="398"/>
      <c r="B296" s="281" t="s">
        <v>7</v>
      </c>
      <c r="C296" s="266"/>
      <c r="D296" s="303"/>
      <c r="E296" s="301" t="s">
        <v>140</v>
      </c>
      <c r="F296" s="304"/>
      <c r="G296" s="300"/>
      <c r="H296" s="301" t="s">
        <v>140</v>
      </c>
      <c r="I296" s="302"/>
      <c r="J296" s="289"/>
      <c r="K296" s="301" t="s">
        <v>140</v>
      </c>
      <c r="L296" s="291"/>
      <c r="M296" s="292"/>
      <c r="N296" s="290" t="s">
        <v>140</v>
      </c>
      <c r="O296" s="293"/>
      <c r="P296" s="289"/>
      <c r="Q296" s="301" t="s">
        <v>140</v>
      </c>
      <c r="R296" s="291"/>
      <c r="S296" s="292"/>
      <c r="T296" s="290" t="s">
        <v>140</v>
      </c>
      <c r="U296" s="293"/>
      <c r="V296" s="289"/>
      <c r="W296" s="301" t="s">
        <v>140</v>
      </c>
      <c r="X296" s="291"/>
      <c r="Y296" s="292"/>
      <c r="Z296" s="290" t="s">
        <v>140</v>
      </c>
      <c r="AA296" s="293"/>
      <c r="AB296" s="289"/>
      <c r="AC296" s="301" t="s">
        <v>140</v>
      </c>
      <c r="AD296" s="291"/>
      <c r="AE296" s="292"/>
      <c r="AF296" s="290" t="s">
        <v>140</v>
      </c>
      <c r="AG296" s="293"/>
      <c r="AH296" s="289"/>
      <c r="AI296" s="301" t="s">
        <v>140</v>
      </c>
      <c r="AJ296" s="291"/>
      <c r="AK296" s="292"/>
      <c r="AL296" s="290" t="s">
        <v>140</v>
      </c>
      <c r="AM296" s="293"/>
      <c r="AN296" s="289"/>
      <c r="AO296" s="301" t="s">
        <v>140</v>
      </c>
      <c r="AP296" s="291"/>
      <c r="AQ296" s="292"/>
      <c r="AR296" s="290" t="s">
        <v>140</v>
      </c>
      <c r="AS296" s="293"/>
      <c r="AT296" s="289"/>
      <c r="AU296" s="301" t="s">
        <v>140</v>
      </c>
      <c r="AV296" s="291"/>
      <c r="AW296" s="292"/>
      <c r="AX296" s="290" t="s">
        <v>140</v>
      </c>
      <c r="AY296" s="293"/>
      <c r="AZ296" s="287" t="str">
        <f t="shared" si="146"/>
        <v/>
      </c>
      <c r="BA296" s="288" t="str">
        <f t="shared" si="147"/>
        <v/>
      </c>
      <c r="BB296" s="265">
        <f t="shared" si="140"/>
        <v>0</v>
      </c>
      <c r="BC296" s="266">
        <f t="shared" si="141"/>
        <v>0</v>
      </c>
    </row>
    <row r="297" spans="1:55" ht="18" hidden="1" customHeight="1" x14ac:dyDescent="0.25">
      <c r="A297" s="398"/>
      <c r="B297" s="281" t="s">
        <v>7</v>
      </c>
      <c r="C297" s="266"/>
      <c r="D297" s="303"/>
      <c r="E297" s="301" t="s">
        <v>140</v>
      </c>
      <c r="F297" s="304"/>
      <c r="G297" s="300"/>
      <c r="H297" s="301" t="s">
        <v>140</v>
      </c>
      <c r="I297" s="302"/>
      <c r="J297" s="289"/>
      <c r="K297" s="301" t="s">
        <v>140</v>
      </c>
      <c r="L297" s="291"/>
      <c r="M297" s="292"/>
      <c r="N297" s="290" t="s">
        <v>140</v>
      </c>
      <c r="O297" s="293"/>
      <c r="P297" s="289"/>
      <c r="Q297" s="301" t="s">
        <v>140</v>
      </c>
      <c r="R297" s="291"/>
      <c r="S297" s="292"/>
      <c r="T297" s="290" t="s">
        <v>140</v>
      </c>
      <c r="U297" s="293"/>
      <c r="V297" s="289"/>
      <c r="W297" s="301" t="s">
        <v>140</v>
      </c>
      <c r="X297" s="291"/>
      <c r="Y297" s="292"/>
      <c r="Z297" s="290" t="s">
        <v>140</v>
      </c>
      <c r="AA297" s="293"/>
      <c r="AB297" s="289"/>
      <c r="AC297" s="301" t="s">
        <v>140</v>
      </c>
      <c r="AD297" s="291"/>
      <c r="AE297" s="292"/>
      <c r="AF297" s="290" t="s">
        <v>140</v>
      </c>
      <c r="AG297" s="293"/>
      <c r="AH297" s="289"/>
      <c r="AI297" s="301" t="s">
        <v>140</v>
      </c>
      <c r="AJ297" s="291"/>
      <c r="AK297" s="292"/>
      <c r="AL297" s="290" t="s">
        <v>140</v>
      </c>
      <c r="AM297" s="293"/>
      <c r="AN297" s="289"/>
      <c r="AO297" s="301" t="s">
        <v>140</v>
      </c>
      <c r="AP297" s="291"/>
      <c r="AQ297" s="292"/>
      <c r="AR297" s="290" t="s">
        <v>140</v>
      </c>
      <c r="AS297" s="293"/>
      <c r="AT297" s="289"/>
      <c r="AU297" s="301" t="s">
        <v>140</v>
      </c>
      <c r="AV297" s="291"/>
      <c r="AW297" s="292"/>
      <c r="AX297" s="290" t="s">
        <v>140</v>
      </c>
      <c r="AY297" s="293"/>
      <c r="AZ297" s="287" t="str">
        <f t="shared" si="146"/>
        <v/>
      </c>
      <c r="BA297" s="288" t="str">
        <f t="shared" si="147"/>
        <v/>
      </c>
      <c r="BB297" s="265">
        <f t="shared" si="140"/>
        <v>0</v>
      </c>
      <c r="BC297" s="266">
        <f t="shared" si="141"/>
        <v>0</v>
      </c>
    </row>
    <row r="298" spans="1:55" ht="18" hidden="1" customHeight="1" x14ac:dyDescent="0.25">
      <c r="A298" s="398"/>
      <c r="B298" s="281" t="s">
        <v>7</v>
      </c>
      <c r="C298" s="266"/>
      <c r="D298" s="303"/>
      <c r="E298" s="301" t="s">
        <v>140</v>
      </c>
      <c r="F298" s="304"/>
      <c r="G298" s="300"/>
      <c r="H298" s="301" t="s">
        <v>140</v>
      </c>
      <c r="I298" s="302"/>
      <c r="J298" s="289"/>
      <c r="K298" s="301" t="s">
        <v>140</v>
      </c>
      <c r="L298" s="291"/>
      <c r="M298" s="292"/>
      <c r="N298" s="290" t="s">
        <v>140</v>
      </c>
      <c r="O298" s="293"/>
      <c r="P298" s="289"/>
      <c r="Q298" s="301" t="s">
        <v>140</v>
      </c>
      <c r="R298" s="291"/>
      <c r="S298" s="292"/>
      <c r="T298" s="290" t="s">
        <v>140</v>
      </c>
      <c r="U298" s="293"/>
      <c r="V298" s="289"/>
      <c r="W298" s="301" t="s">
        <v>140</v>
      </c>
      <c r="X298" s="291"/>
      <c r="Y298" s="292"/>
      <c r="Z298" s="290" t="s">
        <v>140</v>
      </c>
      <c r="AA298" s="293"/>
      <c r="AB298" s="289"/>
      <c r="AC298" s="301" t="s">
        <v>140</v>
      </c>
      <c r="AD298" s="291"/>
      <c r="AE298" s="292"/>
      <c r="AF298" s="290" t="s">
        <v>140</v>
      </c>
      <c r="AG298" s="293"/>
      <c r="AH298" s="289"/>
      <c r="AI298" s="301" t="s">
        <v>140</v>
      </c>
      <c r="AJ298" s="291"/>
      <c r="AK298" s="292"/>
      <c r="AL298" s="290" t="s">
        <v>140</v>
      </c>
      <c r="AM298" s="293"/>
      <c r="AN298" s="289"/>
      <c r="AO298" s="301" t="s">
        <v>140</v>
      </c>
      <c r="AP298" s="291"/>
      <c r="AQ298" s="292"/>
      <c r="AR298" s="290" t="s">
        <v>140</v>
      </c>
      <c r="AS298" s="293"/>
      <c r="AT298" s="289"/>
      <c r="AU298" s="301" t="s">
        <v>140</v>
      </c>
      <c r="AV298" s="291"/>
      <c r="AW298" s="292"/>
      <c r="AX298" s="290" t="s">
        <v>140</v>
      </c>
      <c r="AY298" s="293"/>
      <c r="AZ298" s="287" t="str">
        <f t="shared" si="146"/>
        <v/>
      </c>
      <c r="BA298" s="288" t="str">
        <f t="shared" si="147"/>
        <v/>
      </c>
      <c r="BB298" s="265">
        <f t="shared" si="140"/>
        <v>0</v>
      </c>
      <c r="BC298" s="266">
        <f t="shared" si="141"/>
        <v>0</v>
      </c>
    </row>
    <row r="299" spans="1:55" ht="18" hidden="1" customHeight="1" x14ac:dyDescent="0.2">
      <c r="A299" s="416"/>
      <c r="B299" s="401" t="s">
        <v>7</v>
      </c>
      <c r="C299" s="267"/>
      <c r="D299" s="303"/>
      <c r="E299" s="301" t="s">
        <v>140</v>
      </c>
      <c r="F299" s="304"/>
      <c r="G299" s="300"/>
      <c r="H299" s="301" t="s">
        <v>140</v>
      </c>
      <c r="I299" s="302"/>
      <c r="J299" s="289"/>
      <c r="K299" s="301" t="s">
        <v>140</v>
      </c>
      <c r="L299" s="291"/>
      <c r="M299" s="292"/>
      <c r="N299" s="290" t="s">
        <v>140</v>
      </c>
      <c r="O299" s="293"/>
      <c r="P299" s="289"/>
      <c r="Q299" s="301" t="s">
        <v>140</v>
      </c>
      <c r="R299" s="291"/>
      <c r="S299" s="292"/>
      <c r="T299" s="290" t="s">
        <v>140</v>
      </c>
      <c r="U299" s="293"/>
      <c r="V299" s="289"/>
      <c r="W299" s="301" t="s">
        <v>140</v>
      </c>
      <c r="X299" s="291"/>
      <c r="Y299" s="292"/>
      <c r="Z299" s="290" t="s">
        <v>140</v>
      </c>
      <c r="AA299" s="293"/>
      <c r="AB299" s="289"/>
      <c r="AC299" s="301" t="s">
        <v>140</v>
      </c>
      <c r="AD299" s="291"/>
      <c r="AE299" s="292"/>
      <c r="AF299" s="290" t="s">
        <v>140</v>
      </c>
      <c r="AG299" s="293"/>
      <c r="AH299" s="289"/>
      <c r="AI299" s="301" t="s">
        <v>140</v>
      </c>
      <c r="AJ299" s="291"/>
      <c r="AK299" s="292"/>
      <c r="AL299" s="290" t="s">
        <v>140</v>
      </c>
      <c r="AM299" s="293"/>
      <c r="AN299" s="289"/>
      <c r="AO299" s="301" t="s">
        <v>140</v>
      </c>
      <c r="AP299" s="291"/>
      <c r="AQ299" s="292"/>
      <c r="AR299" s="290" t="s">
        <v>140</v>
      </c>
      <c r="AS299" s="293"/>
      <c r="AT299" s="289"/>
      <c r="AU299" s="301" t="s">
        <v>140</v>
      </c>
      <c r="AV299" s="291"/>
      <c r="AW299" s="292"/>
      <c r="AX299" s="290" t="s">
        <v>140</v>
      </c>
      <c r="AY299" s="293"/>
      <c r="AZ299" s="287" t="str">
        <f t="shared" si="146"/>
        <v/>
      </c>
      <c r="BA299" s="288" t="str">
        <f t="shared" si="147"/>
        <v/>
      </c>
      <c r="BB299" s="265">
        <f t="shared" si="140"/>
        <v>0</v>
      </c>
      <c r="BC299" s="266">
        <f t="shared" si="141"/>
        <v>0</v>
      </c>
    </row>
    <row r="300" spans="1:55" ht="18" hidden="1" customHeight="1" thickBot="1" x14ac:dyDescent="0.25">
      <c r="A300" s="417"/>
      <c r="B300" s="418" t="s">
        <v>7</v>
      </c>
      <c r="C300" s="419"/>
      <c r="D300" s="303"/>
      <c r="E300" s="301" t="s">
        <v>140</v>
      </c>
      <c r="F300" s="304"/>
      <c r="G300" s="300"/>
      <c r="H300" s="301" t="s">
        <v>140</v>
      </c>
      <c r="I300" s="302"/>
      <c r="J300" s="289"/>
      <c r="K300" s="301" t="s">
        <v>140</v>
      </c>
      <c r="L300" s="291"/>
      <c r="M300" s="292"/>
      <c r="N300" s="290" t="s">
        <v>140</v>
      </c>
      <c r="O300" s="293"/>
      <c r="P300" s="289"/>
      <c r="Q300" s="301" t="s">
        <v>140</v>
      </c>
      <c r="R300" s="291"/>
      <c r="S300" s="292"/>
      <c r="T300" s="290" t="s">
        <v>140</v>
      </c>
      <c r="U300" s="293"/>
      <c r="V300" s="289"/>
      <c r="W300" s="301" t="s">
        <v>140</v>
      </c>
      <c r="X300" s="291"/>
      <c r="Y300" s="292"/>
      <c r="Z300" s="290" t="s">
        <v>140</v>
      </c>
      <c r="AA300" s="293"/>
      <c r="AB300" s="289"/>
      <c r="AC300" s="301" t="s">
        <v>140</v>
      </c>
      <c r="AD300" s="291"/>
      <c r="AE300" s="292"/>
      <c r="AF300" s="290" t="s">
        <v>140</v>
      </c>
      <c r="AG300" s="293"/>
      <c r="AH300" s="289"/>
      <c r="AI300" s="301" t="s">
        <v>140</v>
      </c>
      <c r="AJ300" s="291"/>
      <c r="AK300" s="292"/>
      <c r="AL300" s="290" t="s">
        <v>140</v>
      </c>
      <c r="AM300" s="293"/>
      <c r="AN300" s="289"/>
      <c r="AO300" s="301" t="s">
        <v>140</v>
      </c>
      <c r="AP300" s="291"/>
      <c r="AQ300" s="292"/>
      <c r="AR300" s="290" t="s">
        <v>140</v>
      </c>
      <c r="AS300" s="293"/>
      <c r="AT300" s="289"/>
      <c r="AU300" s="301" t="s">
        <v>140</v>
      </c>
      <c r="AV300" s="291"/>
      <c r="AW300" s="292"/>
      <c r="AX300" s="290" t="s">
        <v>140</v>
      </c>
      <c r="AY300" s="293"/>
      <c r="AZ300" s="420" t="str">
        <f t="shared" si="146"/>
        <v/>
      </c>
      <c r="BA300" s="421" t="str">
        <f t="shared" si="147"/>
        <v/>
      </c>
      <c r="BB300" s="265">
        <f t="shared" si="140"/>
        <v>0</v>
      </c>
      <c r="BC300" s="266">
        <f t="shared" si="141"/>
        <v>0</v>
      </c>
    </row>
    <row r="301" spans="1:55" ht="19.5" hidden="1" thickTop="1" x14ac:dyDescent="0.2">
      <c r="A301" s="1434" t="e">
        <f>IF(Teilnehmer!$K$5="B7",Teilnehmer!$A$5,IF(Teilnehmer!$K$6="B7",Teilnehmer!$A$6,IF(Teilnehmer!$K$7="B7",Teilnehmer!$A$7,IF(Teilnehmer!#REF!="B7",Teilnehmer!#REF!,IF(Teilnehmer!$K$8="B7",Teilnehmer!$A$8,IF(Teilnehmer!$K$9="B7",Teilnehmer!$A$9,IF(Teilnehmer!#REF!="B7",Teilnehmer!#REF!,IF(Teilnehmer!$K$10="B7",Teilnehmer!$A$10,IF(Teilnehmer!#REF!="B7",Teilnehmer!#REF!,IF(Teilnehmer!$K$11="B7",Teilnehmer!$A$11,IF(Teilnehmer!$K$12="B7",Teilnehmer!$A$12,IF(Teilnehmer!$K$13="B7",Teilnehmer!#REF!,IF(Teilnehmer!#REF!="B7",Teilnehmer!#REF!,IF(Teilnehmer!$K$14="B7",Teilnehmer!$A$14,""))))))))))))))</f>
        <v>#REF!</v>
      </c>
      <c r="B301" s="1435"/>
      <c r="C301" s="1435"/>
      <c r="D301" s="1435"/>
      <c r="E301" s="1435"/>
      <c r="F301" s="1435"/>
      <c r="G301" s="1435"/>
      <c r="H301" s="1435"/>
      <c r="I301" s="1435"/>
      <c r="J301" s="1435"/>
      <c r="K301" s="1435"/>
      <c r="L301" s="1435"/>
      <c r="M301" s="1435"/>
      <c r="N301" s="1435"/>
      <c r="O301" s="1435"/>
      <c r="P301" s="1435"/>
      <c r="Q301" s="1435"/>
      <c r="R301" s="1435"/>
      <c r="S301" s="1435"/>
      <c r="T301" s="1435"/>
      <c r="U301" s="1435"/>
      <c r="V301" s="1435"/>
      <c r="W301" s="1435"/>
      <c r="X301" s="1435"/>
      <c r="Y301" s="1435"/>
      <c r="Z301" s="1435"/>
      <c r="AA301" s="1435"/>
      <c r="AB301" s="1435"/>
      <c r="AC301" s="1435"/>
      <c r="AD301" s="1435"/>
      <c r="AE301" s="1435"/>
      <c r="AF301" s="1435"/>
      <c r="AG301" s="1435"/>
      <c r="AH301" s="1435"/>
      <c r="AI301" s="1435"/>
      <c r="AJ301" s="1435"/>
      <c r="AK301" s="1435"/>
      <c r="AL301" s="1435"/>
      <c r="AM301" s="1435"/>
      <c r="AN301" s="1435"/>
      <c r="AO301" s="1435"/>
      <c r="AP301" s="1435"/>
      <c r="AQ301" s="1435"/>
      <c r="AR301" s="1435"/>
      <c r="AS301" s="1435"/>
      <c r="AT301" s="1435"/>
      <c r="AU301" s="1435"/>
      <c r="AV301" s="1435"/>
      <c r="AW301" s="1435"/>
      <c r="AX301" s="1435"/>
      <c r="AY301" s="1435"/>
      <c r="AZ301" s="1435"/>
      <c r="BA301" s="1436"/>
      <c r="BB301" s="268"/>
      <c r="BC301" s="268"/>
    </row>
    <row r="302" spans="1:55" ht="18" hidden="1" customHeight="1" x14ac:dyDescent="0.2">
      <c r="A302" s="424"/>
      <c r="B302" s="268"/>
      <c r="C302" s="268"/>
      <c r="D302" s="1418" t="e">
        <f>IF(B_2024!$E$19=$A$301,B_2024!$G$19,IF(B_2024!$G$19=$A$301,B_2024!$E$19,IF(B_2024!$E$20=$A$301,B_2024!$G$20,IF(B_2024!$G$20=$A$301,B_2024!$E$20,IF(B_2024!$E$21=$A$301,B_2024!$G$21,IF(B_2024!$G$21=$A$301,B_2024!$E$21,IF(B_2024!$E$22=$A$301,B_2024!$G$22,IF(B_2024!$G$22=$A$301,B_2024!$E$22,""))))))))</f>
        <v>#REF!</v>
      </c>
      <c r="E302" s="1419"/>
      <c r="F302" s="1419"/>
      <c r="G302" s="1419"/>
      <c r="H302" s="1419"/>
      <c r="I302" s="1420"/>
      <c r="J302" s="1409" t="e">
        <f>IF(B_2024!$E$30=$A$301,B_2024!$G$30,IF(B_2024!$G$30=$A$301,B_2024!$E$30,IF(B_2024!$E$31=$A$301,B_2024!$G$31,IF(B_2024!$G$31=$A$301,B_2024!$E$31,IF(B_2024!$E$32=$A$301,B_2024!$G$32,IF(B_2024!$G$32=$A$301,B_2024!$E$32,IF(B_2024!$E$33=$A$301,B_2024!$G$33,IF(B_2024!$G$33=$A$301,B_2024!$E$33,""))))))))</f>
        <v>#REF!</v>
      </c>
      <c r="K302" s="1410"/>
      <c r="L302" s="1410"/>
      <c r="M302" s="1410"/>
      <c r="N302" s="1410"/>
      <c r="O302" s="1411"/>
      <c r="P302" s="1409" t="e">
        <f>IF(B_2024!$E$35=$A$301,B_2024!$G$35,IF(B_2024!$G$35=$A$301,B_2024!$E$35,IF(B_2024!$E$36=$A$301,B_2024!$G$36,IF(B_2024!$G$36=$A$301,B_2024!$E$36,IF(B_2024!$E$37=$A$301,B_2024!$G$37,IF(B_2024!$G$37=$A$301,B_2024!$E$37,IF(B_2024!$E$38=$A$301,B_2024!$G$38,IF(B_2024!$G$38=$A$301,B_2024!$E$38,""))))))))</f>
        <v>#REF!</v>
      </c>
      <c r="Q302" s="1410"/>
      <c r="R302" s="1410"/>
      <c r="S302" s="1410"/>
      <c r="T302" s="1410"/>
      <c r="U302" s="1411"/>
      <c r="V302" s="1409" t="e">
        <f>IF(B_2024!$E$40=$A$301,B_2024!$G$40,IF(B_2024!$G$40=$A$301,B_2024!$E$40,IF(B_2024!$E$41=$A$301,B_2024!$G$41,IF(B_2024!$G$41=$A$301,B_2024!$E$41,IF(B_2024!$E$42=$A$301,B_2024!$G$42,IF(B_2024!$G$42=$A$301,B_2024!$E$42,IF(B_2024!$E$43=$A$301,B_2024!$G$43,IF(B_2024!$G$43=$A$301,B_2024!$E$43,""))))))))</f>
        <v>#REF!</v>
      </c>
      <c r="W302" s="1410"/>
      <c r="X302" s="1410"/>
      <c r="Y302" s="1410"/>
      <c r="Z302" s="1410"/>
      <c r="AA302" s="1411"/>
      <c r="AB302" s="1409" t="e">
        <f>IF(B_2024!#REF!=$A$301,B_2024!#REF!,IF(B_2024!#REF!=$A$301,B_2024!#REF!,IF(B_2024!#REF!=$A$301,B_2024!#REF!,IF(B_2024!#REF!=$A$301,B_2024!#REF!,IF(B_2024!#REF!=$A$301,B_2024!#REF!,IF(B_2024!#REF!=$A$301,B_2024!#REF!,IF(B_2024!#REF!=$A$301,B_2024!#REF!,IF(B_2024!#REF!=$A$301,B_2024!#REF!,""))))))))</f>
        <v>#REF!</v>
      </c>
      <c r="AC302" s="1410"/>
      <c r="AD302" s="1410"/>
      <c r="AE302" s="1410"/>
      <c r="AF302" s="1410"/>
      <c r="AG302" s="1410"/>
      <c r="AH302" s="1409" t="e">
        <f>IF(B_2024!#REF!=$A$301,B_2024!#REF!,IF(B_2024!#REF!=$A$301,B_2024!#REF!,IF(B_2024!#REF!=$A$301,B_2024!#REF!,IF(B_2024!#REF!=$A$301,B_2024!#REF!,IF(B_2024!#REF!=$A$301,B_2024!#REF!,IF(B_2024!#REF!=$A$301,B_2024!#REF!,IF(B_2024!#REF!=$A$301,B_2024!#REF!,IF(B_2024!#REF!=$A$301,B_2024!#REF!,""))))))))</f>
        <v>#REF!</v>
      </c>
      <c r="AI302" s="1410"/>
      <c r="AJ302" s="1410"/>
      <c r="AK302" s="1410"/>
      <c r="AL302" s="1410"/>
      <c r="AM302" s="1410"/>
      <c r="AN302" s="1409" t="e">
        <f>IF(B_2024!#REF!=$A$301,B_2024!#REF!,IF(B_2024!#REF!=$A$301,B_2024!#REF!,IF(B_2024!#REF!=$A$301,B_2024!#REF!,IF(B_2024!#REF!=$A$301,B_2024!#REF!,IF(B_2024!#REF!=$A$301,B_2024!#REF!,IF(B_2024!#REF!=$A$301,B_2024!#REF!,IF(B_2024!#REF!=$A$301,B_2024!#REF!,IF(B_2024!#REF!=$A$301,B_2024!#REF!,""))))))))</f>
        <v>#REF!</v>
      </c>
      <c r="AO302" s="1410"/>
      <c r="AP302" s="1410"/>
      <c r="AQ302" s="1410"/>
      <c r="AR302" s="1410"/>
      <c r="AS302" s="1410"/>
      <c r="AT302" s="1409"/>
      <c r="AU302" s="1410"/>
      <c r="AV302" s="1410"/>
      <c r="AW302" s="1410"/>
      <c r="AX302" s="1410"/>
      <c r="AY302" s="1410"/>
      <c r="AZ302" s="1371"/>
      <c r="BA302" s="1372"/>
    </row>
    <row r="303" spans="1:55" ht="18.75" hidden="1" x14ac:dyDescent="0.3">
      <c r="A303" s="404"/>
      <c r="B303" s="271"/>
      <c r="C303" s="271"/>
      <c r="D303" s="425"/>
      <c r="E303" s="320" t="s">
        <v>140</v>
      </c>
      <c r="F303" s="426"/>
      <c r="G303" s="369"/>
      <c r="H303" s="320" t="s">
        <v>140</v>
      </c>
      <c r="I303" s="370"/>
      <c r="J303" s="325"/>
      <c r="K303" s="320" t="s">
        <v>140</v>
      </c>
      <c r="L303" s="326"/>
      <c r="M303" s="327"/>
      <c r="N303" s="320" t="s">
        <v>140</v>
      </c>
      <c r="O303" s="328"/>
      <c r="P303" s="325"/>
      <c r="Q303" s="320" t="s">
        <v>140</v>
      </c>
      <c r="R303" s="326"/>
      <c r="S303" s="327"/>
      <c r="T303" s="320" t="s">
        <v>140</v>
      </c>
      <c r="U303" s="328"/>
      <c r="V303" s="325"/>
      <c r="W303" s="320" t="s">
        <v>140</v>
      </c>
      <c r="X303" s="326"/>
      <c r="Y303" s="327"/>
      <c r="Z303" s="320" t="s">
        <v>140</v>
      </c>
      <c r="AA303" s="328"/>
      <c r="AB303" s="319"/>
      <c r="AC303" s="320" t="s">
        <v>140</v>
      </c>
      <c r="AD303" s="321"/>
      <c r="AE303" s="369"/>
      <c r="AF303" s="485" t="s">
        <v>140</v>
      </c>
      <c r="AG303" s="370"/>
      <c r="AH303" s="325"/>
      <c r="AI303" s="320" t="s">
        <v>140</v>
      </c>
      <c r="AJ303" s="326"/>
      <c r="AK303" s="450"/>
      <c r="AL303" s="486" t="s">
        <v>140</v>
      </c>
      <c r="AM303" s="451"/>
      <c r="AN303" s="319"/>
      <c r="AO303" s="320" t="s">
        <v>140</v>
      </c>
      <c r="AP303" s="321"/>
      <c r="AQ303" s="369"/>
      <c r="AR303" s="485" t="s">
        <v>140</v>
      </c>
      <c r="AS303" s="370"/>
      <c r="AT303" s="319"/>
      <c r="AU303" s="320" t="s">
        <v>140</v>
      </c>
      <c r="AV303" s="321"/>
      <c r="AW303" s="369"/>
      <c r="AX303" s="485" t="s">
        <v>140</v>
      </c>
      <c r="AY303" s="370"/>
      <c r="AZ303" s="1371"/>
      <c r="BA303" s="1372"/>
    </row>
    <row r="304" spans="1:55" ht="15.75" hidden="1" thickBot="1" x14ac:dyDescent="0.3">
      <c r="A304" s="1364" t="s">
        <v>446</v>
      </c>
      <c r="B304" s="1365"/>
      <c r="C304" s="1365"/>
      <c r="D304" s="1415" t="s">
        <v>447</v>
      </c>
      <c r="E304" s="1416"/>
      <c r="F304" s="1416"/>
      <c r="G304" s="1351" t="s">
        <v>448</v>
      </c>
      <c r="H304" s="1351"/>
      <c r="I304" s="1352"/>
      <c r="J304" s="1376" t="s">
        <v>447</v>
      </c>
      <c r="K304" s="1351"/>
      <c r="L304" s="1351"/>
      <c r="M304" s="1416" t="s">
        <v>448</v>
      </c>
      <c r="N304" s="1416"/>
      <c r="O304" s="1417"/>
      <c r="P304" s="1376" t="s">
        <v>447</v>
      </c>
      <c r="Q304" s="1351"/>
      <c r="R304" s="1351"/>
      <c r="S304" s="1416" t="s">
        <v>448</v>
      </c>
      <c r="T304" s="1416"/>
      <c r="U304" s="1417"/>
      <c r="V304" s="1376" t="s">
        <v>447</v>
      </c>
      <c r="W304" s="1351"/>
      <c r="X304" s="1351"/>
      <c r="Y304" s="1416" t="s">
        <v>448</v>
      </c>
      <c r="Z304" s="1416"/>
      <c r="AA304" s="1417"/>
      <c r="AB304" s="1367" t="s">
        <v>447</v>
      </c>
      <c r="AC304" s="1368"/>
      <c r="AD304" s="1368"/>
      <c r="AE304" s="1369" t="s">
        <v>448</v>
      </c>
      <c r="AF304" s="1369"/>
      <c r="AG304" s="1370"/>
      <c r="AH304" s="1376" t="s">
        <v>447</v>
      </c>
      <c r="AI304" s="1351"/>
      <c r="AJ304" s="1351"/>
      <c r="AK304" s="1350" t="s">
        <v>448</v>
      </c>
      <c r="AL304" s="1350"/>
      <c r="AM304" s="1377"/>
      <c r="AN304" s="1349" t="s">
        <v>447</v>
      </c>
      <c r="AO304" s="1350"/>
      <c r="AP304" s="1350"/>
      <c r="AQ304" s="1351" t="s">
        <v>448</v>
      </c>
      <c r="AR304" s="1351"/>
      <c r="AS304" s="1352"/>
      <c r="AT304" s="1349" t="s">
        <v>447</v>
      </c>
      <c r="AU304" s="1350"/>
      <c r="AV304" s="1350"/>
      <c r="AW304" s="1351" t="s">
        <v>448</v>
      </c>
      <c r="AX304" s="1351"/>
      <c r="AY304" s="1352"/>
      <c r="AZ304" s="279" t="s">
        <v>449</v>
      </c>
      <c r="BA304" s="280" t="s">
        <v>450</v>
      </c>
      <c r="BB304" s="281"/>
      <c r="BC304" s="281"/>
    </row>
    <row r="305" spans="1:55" ht="18" hidden="1" customHeight="1" x14ac:dyDescent="0.2">
      <c r="A305" s="548" t="s">
        <v>454</v>
      </c>
      <c r="B305" s="550"/>
      <c r="C305" s="549" t="s">
        <v>455</v>
      </c>
      <c r="D305" s="513"/>
      <c r="E305" s="514" t="s">
        <v>140</v>
      </c>
      <c r="F305" s="284"/>
      <c r="G305" s="285"/>
      <c r="H305" s="514" t="s">
        <v>140</v>
      </c>
      <c r="I305" s="515"/>
      <c r="J305" s="513"/>
      <c r="K305" s="514" t="s">
        <v>140</v>
      </c>
      <c r="L305" s="284"/>
      <c r="M305" s="285"/>
      <c r="N305" s="514" t="s">
        <v>140</v>
      </c>
      <c r="O305" s="515"/>
      <c r="P305" s="513"/>
      <c r="Q305" s="514" t="s">
        <v>140</v>
      </c>
      <c r="R305" s="284"/>
      <c r="S305" s="285"/>
      <c r="T305" s="514" t="s">
        <v>140</v>
      </c>
      <c r="U305" s="515"/>
      <c r="V305" s="513"/>
      <c r="W305" s="514" t="s">
        <v>140</v>
      </c>
      <c r="X305" s="284"/>
      <c r="Y305" s="285"/>
      <c r="Z305" s="514" t="s">
        <v>140</v>
      </c>
      <c r="AA305" s="515"/>
      <c r="AB305" s="513"/>
      <c r="AC305" s="514" t="s">
        <v>140</v>
      </c>
      <c r="AD305" s="284"/>
      <c r="AE305" s="285"/>
      <c r="AF305" s="514" t="s">
        <v>140</v>
      </c>
      <c r="AG305" s="515"/>
      <c r="AH305" s="513"/>
      <c r="AI305" s="514" t="s">
        <v>140</v>
      </c>
      <c r="AJ305" s="284"/>
      <c r="AK305" s="285"/>
      <c r="AL305" s="514" t="s">
        <v>140</v>
      </c>
      <c r="AM305" s="515"/>
      <c r="AN305" s="513"/>
      <c r="AO305" s="514" t="s">
        <v>140</v>
      </c>
      <c r="AP305" s="284"/>
      <c r="AQ305" s="285"/>
      <c r="AR305" s="514" t="s">
        <v>140</v>
      </c>
      <c r="AS305" s="515"/>
      <c r="AT305" s="513"/>
      <c r="AU305" s="514" t="s">
        <v>140</v>
      </c>
      <c r="AV305" s="284"/>
      <c r="AW305" s="285"/>
      <c r="AX305" s="514" t="s">
        <v>140</v>
      </c>
      <c r="AY305" s="515"/>
      <c r="AZ305" s="287" t="str">
        <f t="shared" ref="AZ305:AZ311" si="152">IF(BB305&gt;0,BB305,IF(BC305&gt;0,BB305,""))</f>
        <v/>
      </c>
      <c r="BA305" s="288" t="str">
        <f t="shared" ref="BA305:BA311" si="153">IF(BB305&gt;0,BC305,IF(BC305&gt;0,BC305,""))</f>
        <v/>
      </c>
      <c r="BB305" s="265">
        <f t="shared" ref="BB305:BB350" si="154">SUM(D305,G305,J305,M305,P305,S305,V305,Y305,AB305,AE305,AH305,AK305,AN305,AQ305,AT305,AW305)</f>
        <v>0</v>
      </c>
      <c r="BC305" s="266">
        <f t="shared" ref="BC305:BC350" si="155">SUM(F305,I305,L305,O305,R305,U305,X305,AA305,AD305,AG305,AJ305,AM305,AP305,AS305,AV305,AY305)</f>
        <v>0</v>
      </c>
    </row>
    <row r="306" spans="1:55" ht="18" hidden="1" customHeight="1" x14ac:dyDescent="0.2">
      <c r="A306" s="416" t="s">
        <v>395</v>
      </c>
      <c r="B306" s="550"/>
      <c r="C306" s="550" t="s">
        <v>396</v>
      </c>
      <c r="D306" s="289"/>
      <c r="E306" s="301" t="s">
        <v>140</v>
      </c>
      <c r="F306" s="291"/>
      <c r="G306" s="292"/>
      <c r="H306" s="290" t="s">
        <v>140</v>
      </c>
      <c r="I306" s="293"/>
      <c r="J306" s="289"/>
      <c r="K306" s="301" t="s">
        <v>140</v>
      </c>
      <c r="L306" s="291"/>
      <c r="M306" s="292"/>
      <c r="N306" s="290" t="s">
        <v>140</v>
      </c>
      <c r="O306" s="293"/>
      <c r="P306" s="289"/>
      <c r="Q306" s="301" t="s">
        <v>140</v>
      </c>
      <c r="R306" s="291"/>
      <c r="S306" s="292"/>
      <c r="T306" s="290" t="s">
        <v>140</v>
      </c>
      <c r="U306" s="293"/>
      <c r="V306" s="289"/>
      <c r="W306" s="301" t="s">
        <v>140</v>
      </c>
      <c r="X306" s="291"/>
      <c r="Y306" s="292"/>
      <c r="Z306" s="290" t="s">
        <v>140</v>
      </c>
      <c r="AA306" s="293"/>
      <c r="AB306" s="303"/>
      <c r="AC306" s="301" t="s">
        <v>140</v>
      </c>
      <c r="AD306" s="304"/>
      <c r="AE306" s="300"/>
      <c r="AF306" s="301" t="s">
        <v>140</v>
      </c>
      <c r="AG306" s="302"/>
      <c r="AH306" s="303"/>
      <c r="AI306" s="301" t="s">
        <v>140</v>
      </c>
      <c r="AJ306" s="304"/>
      <c r="AK306" s="292"/>
      <c r="AL306" s="290" t="s">
        <v>140</v>
      </c>
      <c r="AM306" s="293"/>
      <c r="AN306" s="289"/>
      <c r="AO306" s="301" t="s">
        <v>140</v>
      </c>
      <c r="AP306" s="291"/>
      <c r="AQ306" s="292"/>
      <c r="AR306" s="290" t="s">
        <v>140</v>
      </c>
      <c r="AS306" s="293"/>
      <c r="AT306" s="289"/>
      <c r="AU306" s="301" t="s">
        <v>140</v>
      </c>
      <c r="AV306" s="291"/>
      <c r="AW306" s="292"/>
      <c r="AX306" s="290" t="s">
        <v>140</v>
      </c>
      <c r="AY306" s="293"/>
      <c r="AZ306" s="287" t="str">
        <f t="shared" si="152"/>
        <v/>
      </c>
      <c r="BA306" s="288" t="str">
        <f t="shared" si="153"/>
        <v/>
      </c>
      <c r="BB306" s="265">
        <f t="shared" si="154"/>
        <v>0</v>
      </c>
      <c r="BC306" s="266">
        <f t="shared" si="155"/>
        <v>0</v>
      </c>
    </row>
    <row r="307" spans="1:55" ht="18" hidden="1" customHeight="1" x14ac:dyDescent="0.2">
      <c r="A307" s="548" t="s">
        <v>17</v>
      </c>
      <c r="B307" s="550"/>
      <c r="C307" s="549" t="s">
        <v>374</v>
      </c>
      <c r="D307" s="289"/>
      <c r="E307" s="301" t="s">
        <v>140</v>
      </c>
      <c r="F307" s="291"/>
      <c r="G307" s="292"/>
      <c r="H307" s="290" t="s">
        <v>140</v>
      </c>
      <c r="I307" s="293"/>
      <c r="J307" s="289"/>
      <c r="K307" s="301" t="s">
        <v>140</v>
      </c>
      <c r="L307" s="291"/>
      <c r="M307" s="292"/>
      <c r="N307" s="290" t="s">
        <v>140</v>
      </c>
      <c r="O307" s="293"/>
      <c r="P307" s="289"/>
      <c r="Q307" s="301" t="s">
        <v>140</v>
      </c>
      <c r="R307" s="291"/>
      <c r="S307" s="292"/>
      <c r="T307" s="290" t="s">
        <v>140</v>
      </c>
      <c r="U307" s="293"/>
      <c r="V307" s="289"/>
      <c r="W307" s="301" t="s">
        <v>140</v>
      </c>
      <c r="X307" s="291"/>
      <c r="Y307" s="292"/>
      <c r="Z307" s="290" t="s">
        <v>140</v>
      </c>
      <c r="AA307" s="293"/>
      <c r="AB307" s="303"/>
      <c r="AC307" s="301" t="s">
        <v>140</v>
      </c>
      <c r="AD307" s="304"/>
      <c r="AE307" s="300"/>
      <c r="AF307" s="301" t="s">
        <v>140</v>
      </c>
      <c r="AG307" s="302"/>
      <c r="AH307" s="303"/>
      <c r="AI307" s="301" t="s">
        <v>140</v>
      </c>
      <c r="AJ307" s="304"/>
      <c r="AK307" s="292"/>
      <c r="AL307" s="290" t="s">
        <v>140</v>
      </c>
      <c r="AM307" s="293"/>
      <c r="AN307" s="289"/>
      <c r="AO307" s="301" t="s">
        <v>140</v>
      </c>
      <c r="AP307" s="291"/>
      <c r="AQ307" s="292"/>
      <c r="AR307" s="290" t="s">
        <v>140</v>
      </c>
      <c r="AS307" s="293"/>
      <c r="AT307" s="289"/>
      <c r="AU307" s="301" t="s">
        <v>140</v>
      </c>
      <c r="AV307" s="291"/>
      <c r="AW307" s="292"/>
      <c r="AX307" s="290" t="s">
        <v>140</v>
      </c>
      <c r="AY307" s="293"/>
      <c r="AZ307" s="287" t="str">
        <f t="shared" si="152"/>
        <v/>
      </c>
      <c r="BA307" s="288" t="str">
        <f t="shared" si="153"/>
        <v/>
      </c>
      <c r="BB307" s="265">
        <f t="shared" si="154"/>
        <v>0</v>
      </c>
      <c r="BC307" s="266">
        <f t="shared" si="155"/>
        <v>0</v>
      </c>
    </row>
    <row r="308" spans="1:55" ht="18" hidden="1" customHeight="1" x14ac:dyDescent="0.2">
      <c r="A308" s="548" t="s">
        <v>457</v>
      </c>
      <c r="B308" s="550"/>
      <c r="C308" s="549" t="s">
        <v>419</v>
      </c>
      <c r="D308" s="289"/>
      <c r="E308" s="301" t="s">
        <v>140</v>
      </c>
      <c r="F308" s="291"/>
      <c r="G308" s="292"/>
      <c r="H308" s="290" t="s">
        <v>140</v>
      </c>
      <c r="I308" s="293"/>
      <c r="J308" s="289"/>
      <c r="K308" s="301" t="s">
        <v>140</v>
      </c>
      <c r="L308" s="291"/>
      <c r="M308" s="292"/>
      <c r="N308" s="290" t="s">
        <v>140</v>
      </c>
      <c r="O308" s="293"/>
      <c r="P308" s="289"/>
      <c r="Q308" s="301" t="s">
        <v>140</v>
      </c>
      <c r="R308" s="291"/>
      <c r="S308" s="292"/>
      <c r="T308" s="290" t="s">
        <v>140</v>
      </c>
      <c r="U308" s="293"/>
      <c r="V308" s="289"/>
      <c r="W308" s="301" t="s">
        <v>140</v>
      </c>
      <c r="X308" s="291"/>
      <c r="Y308" s="292"/>
      <c r="Z308" s="290" t="s">
        <v>140</v>
      </c>
      <c r="AA308" s="293"/>
      <c r="AB308" s="303"/>
      <c r="AC308" s="301" t="s">
        <v>140</v>
      </c>
      <c r="AD308" s="304"/>
      <c r="AE308" s="300"/>
      <c r="AF308" s="301" t="s">
        <v>140</v>
      </c>
      <c r="AG308" s="302"/>
      <c r="AH308" s="289"/>
      <c r="AI308" s="301" t="s">
        <v>140</v>
      </c>
      <c r="AJ308" s="291"/>
      <c r="AK308" s="292"/>
      <c r="AL308" s="290" t="s">
        <v>140</v>
      </c>
      <c r="AM308" s="293"/>
      <c r="AN308" s="289"/>
      <c r="AO308" s="301" t="s">
        <v>140</v>
      </c>
      <c r="AP308" s="291"/>
      <c r="AQ308" s="292"/>
      <c r="AR308" s="290" t="s">
        <v>140</v>
      </c>
      <c r="AS308" s="293"/>
      <c r="AT308" s="289"/>
      <c r="AU308" s="301" t="s">
        <v>140</v>
      </c>
      <c r="AV308" s="291"/>
      <c r="AW308" s="292"/>
      <c r="AX308" s="290" t="s">
        <v>140</v>
      </c>
      <c r="AY308" s="293"/>
      <c r="AZ308" s="287" t="str">
        <f t="shared" si="152"/>
        <v/>
      </c>
      <c r="BA308" s="288" t="str">
        <f t="shared" si="153"/>
        <v/>
      </c>
      <c r="BB308" s="265">
        <f t="shared" si="154"/>
        <v>0</v>
      </c>
      <c r="BC308" s="266">
        <f t="shared" si="155"/>
        <v>0</v>
      </c>
    </row>
    <row r="309" spans="1:55" ht="18" hidden="1" customHeight="1" x14ac:dyDescent="0.2">
      <c r="A309" s="548" t="s">
        <v>375</v>
      </c>
      <c r="B309" s="550"/>
      <c r="C309" s="549" t="s">
        <v>456</v>
      </c>
      <c r="D309" s="289"/>
      <c r="E309" s="301" t="s">
        <v>140</v>
      </c>
      <c r="F309" s="291"/>
      <c r="G309" s="292"/>
      <c r="H309" s="290" t="s">
        <v>140</v>
      </c>
      <c r="I309" s="293"/>
      <c r="J309" s="289"/>
      <c r="K309" s="301" t="s">
        <v>140</v>
      </c>
      <c r="L309" s="291"/>
      <c r="M309" s="292"/>
      <c r="N309" s="290" t="s">
        <v>140</v>
      </c>
      <c r="O309" s="293"/>
      <c r="P309" s="289"/>
      <c r="Q309" s="301" t="s">
        <v>140</v>
      </c>
      <c r="R309" s="291"/>
      <c r="S309" s="292"/>
      <c r="T309" s="290" t="s">
        <v>140</v>
      </c>
      <c r="U309" s="293"/>
      <c r="V309" s="289"/>
      <c r="W309" s="301" t="s">
        <v>140</v>
      </c>
      <c r="X309" s="291"/>
      <c r="Y309" s="292"/>
      <c r="Z309" s="290" t="s">
        <v>140</v>
      </c>
      <c r="AA309" s="293"/>
      <c r="AB309" s="303"/>
      <c r="AC309" s="301" t="s">
        <v>140</v>
      </c>
      <c r="AD309" s="304"/>
      <c r="AE309" s="300"/>
      <c r="AF309" s="301" t="s">
        <v>140</v>
      </c>
      <c r="AG309" s="302"/>
      <c r="AH309" s="289"/>
      <c r="AI309" s="301" t="s">
        <v>140</v>
      </c>
      <c r="AJ309" s="291"/>
      <c r="AK309" s="292"/>
      <c r="AL309" s="290" t="s">
        <v>140</v>
      </c>
      <c r="AM309" s="293"/>
      <c r="AN309" s="289"/>
      <c r="AO309" s="301" t="s">
        <v>140</v>
      </c>
      <c r="AP309" s="291"/>
      <c r="AQ309" s="292"/>
      <c r="AR309" s="290" t="s">
        <v>140</v>
      </c>
      <c r="AS309" s="293"/>
      <c r="AT309" s="289"/>
      <c r="AU309" s="301" t="s">
        <v>140</v>
      </c>
      <c r="AV309" s="291"/>
      <c r="AW309" s="292"/>
      <c r="AX309" s="290" t="s">
        <v>140</v>
      </c>
      <c r="AY309" s="293"/>
      <c r="AZ309" s="287" t="str">
        <f t="shared" si="152"/>
        <v/>
      </c>
      <c r="BA309" s="288" t="str">
        <f t="shared" si="153"/>
        <v/>
      </c>
      <c r="BB309" s="265">
        <f t="shared" si="154"/>
        <v>0</v>
      </c>
      <c r="BC309" s="266">
        <f t="shared" si="155"/>
        <v>0</v>
      </c>
    </row>
    <row r="310" spans="1:55" ht="18" hidden="1" customHeight="1" x14ac:dyDescent="0.2">
      <c r="A310" s="548" t="s">
        <v>20</v>
      </c>
      <c r="B310" s="550"/>
      <c r="C310" s="549" t="s">
        <v>394</v>
      </c>
      <c r="D310" s="289"/>
      <c r="E310" s="301" t="s">
        <v>140</v>
      </c>
      <c r="F310" s="291"/>
      <c r="G310" s="292"/>
      <c r="H310" s="290" t="s">
        <v>140</v>
      </c>
      <c r="I310" s="293"/>
      <c r="J310" s="289"/>
      <c r="K310" s="301" t="s">
        <v>140</v>
      </c>
      <c r="L310" s="291"/>
      <c r="M310" s="292"/>
      <c r="N310" s="290" t="s">
        <v>140</v>
      </c>
      <c r="O310" s="293"/>
      <c r="P310" s="289"/>
      <c r="Q310" s="301" t="s">
        <v>140</v>
      </c>
      <c r="R310" s="291"/>
      <c r="S310" s="292"/>
      <c r="T310" s="290" t="s">
        <v>140</v>
      </c>
      <c r="U310" s="293"/>
      <c r="V310" s="289"/>
      <c r="W310" s="301" t="s">
        <v>140</v>
      </c>
      <c r="X310" s="291"/>
      <c r="Y310" s="292"/>
      <c r="Z310" s="290" t="s">
        <v>140</v>
      </c>
      <c r="AA310" s="293"/>
      <c r="AB310" s="303"/>
      <c r="AC310" s="301" t="s">
        <v>140</v>
      </c>
      <c r="AD310" s="304"/>
      <c r="AE310" s="300"/>
      <c r="AF310" s="301" t="s">
        <v>140</v>
      </c>
      <c r="AG310" s="302"/>
      <c r="AH310" s="289"/>
      <c r="AI310" s="301" t="s">
        <v>140</v>
      </c>
      <c r="AJ310" s="291"/>
      <c r="AK310" s="292"/>
      <c r="AL310" s="290" t="s">
        <v>140</v>
      </c>
      <c r="AM310" s="293"/>
      <c r="AN310" s="289"/>
      <c r="AO310" s="301" t="s">
        <v>140</v>
      </c>
      <c r="AP310" s="291"/>
      <c r="AQ310" s="292"/>
      <c r="AR310" s="290" t="s">
        <v>140</v>
      </c>
      <c r="AS310" s="293"/>
      <c r="AT310" s="289"/>
      <c r="AU310" s="301" t="s">
        <v>140</v>
      </c>
      <c r="AV310" s="291"/>
      <c r="AW310" s="292"/>
      <c r="AX310" s="290" t="s">
        <v>140</v>
      </c>
      <c r="AY310" s="293"/>
      <c r="AZ310" s="287" t="str">
        <f t="shared" si="152"/>
        <v/>
      </c>
      <c r="BA310" s="288" t="str">
        <f t="shared" si="153"/>
        <v/>
      </c>
      <c r="BB310" s="265">
        <f t="shared" si="154"/>
        <v>0</v>
      </c>
      <c r="BC310" s="266">
        <f t="shared" si="155"/>
        <v>0</v>
      </c>
    </row>
    <row r="311" spans="1:55" ht="18" hidden="1" customHeight="1" x14ac:dyDescent="0.2">
      <c r="A311" s="548" t="s">
        <v>458</v>
      </c>
      <c r="B311" s="550"/>
      <c r="C311" s="549" t="s">
        <v>459</v>
      </c>
      <c r="D311" s="289"/>
      <c r="E311" s="301" t="s">
        <v>140</v>
      </c>
      <c r="F311" s="291"/>
      <c r="G311" s="292"/>
      <c r="H311" s="290" t="s">
        <v>140</v>
      </c>
      <c r="I311" s="293"/>
      <c r="J311" s="289"/>
      <c r="K311" s="301" t="s">
        <v>140</v>
      </c>
      <c r="L311" s="291"/>
      <c r="M311" s="292"/>
      <c r="N311" s="290" t="s">
        <v>140</v>
      </c>
      <c r="O311" s="293"/>
      <c r="P311" s="289"/>
      <c r="Q311" s="301" t="s">
        <v>140</v>
      </c>
      <c r="R311" s="291"/>
      <c r="S311" s="292"/>
      <c r="T311" s="290" t="s">
        <v>140</v>
      </c>
      <c r="U311" s="293"/>
      <c r="V311" s="289"/>
      <c r="W311" s="301" t="s">
        <v>140</v>
      </c>
      <c r="X311" s="291"/>
      <c r="Y311" s="292"/>
      <c r="Z311" s="290" t="s">
        <v>140</v>
      </c>
      <c r="AA311" s="293"/>
      <c r="AB311" s="303"/>
      <c r="AC311" s="301" t="s">
        <v>140</v>
      </c>
      <c r="AD311" s="304"/>
      <c r="AE311" s="300"/>
      <c r="AF311" s="301" t="s">
        <v>140</v>
      </c>
      <c r="AG311" s="302"/>
      <c r="AH311" s="289"/>
      <c r="AI311" s="301" t="s">
        <v>140</v>
      </c>
      <c r="AJ311" s="291"/>
      <c r="AK311" s="292"/>
      <c r="AL311" s="290" t="s">
        <v>140</v>
      </c>
      <c r="AM311" s="293"/>
      <c r="AN311" s="289"/>
      <c r="AO311" s="301" t="s">
        <v>140</v>
      </c>
      <c r="AP311" s="291"/>
      <c r="AQ311" s="292"/>
      <c r="AR311" s="290" t="s">
        <v>140</v>
      </c>
      <c r="AS311" s="293"/>
      <c r="AT311" s="289"/>
      <c r="AU311" s="301" t="s">
        <v>140</v>
      </c>
      <c r="AV311" s="291"/>
      <c r="AW311" s="292"/>
      <c r="AX311" s="290" t="s">
        <v>140</v>
      </c>
      <c r="AY311" s="293"/>
      <c r="AZ311" s="287" t="str">
        <f t="shared" si="152"/>
        <v/>
      </c>
      <c r="BA311" s="288" t="str">
        <f t="shared" si="153"/>
        <v/>
      </c>
      <c r="BB311" s="265">
        <f t="shared" si="154"/>
        <v>0</v>
      </c>
      <c r="BC311" s="266">
        <f t="shared" si="155"/>
        <v>0</v>
      </c>
    </row>
    <row r="312" spans="1:55" ht="18" hidden="1" customHeight="1" x14ac:dyDescent="0.2">
      <c r="A312" s="548" t="s">
        <v>392</v>
      </c>
      <c r="B312" s="550"/>
      <c r="C312" s="549" t="s">
        <v>373</v>
      </c>
      <c r="D312" s="289"/>
      <c r="E312" s="301" t="s">
        <v>140</v>
      </c>
      <c r="F312" s="291"/>
      <c r="G312" s="292"/>
      <c r="H312" s="290" t="s">
        <v>140</v>
      </c>
      <c r="I312" s="293"/>
      <c r="J312" s="289"/>
      <c r="K312" s="301" t="s">
        <v>140</v>
      </c>
      <c r="L312" s="291"/>
      <c r="M312" s="292"/>
      <c r="N312" s="290" t="s">
        <v>140</v>
      </c>
      <c r="O312" s="293"/>
      <c r="P312" s="289"/>
      <c r="Q312" s="301" t="s">
        <v>140</v>
      </c>
      <c r="R312" s="291"/>
      <c r="S312" s="292"/>
      <c r="T312" s="290" t="s">
        <v>140</v>
      </c>
      <c r="U312" s="293"/>
      <c r="V312" s="289"/>
      <c r="W312" s="301" t="s">
        <v>140</v>
      </c>
      <c r="X312" s="291"/>
      <c r="Y312" s="292"/>
      <c r="Z312" s="290" t="s">
        <v>140</v>
      </c>
      <c r="AA312" s="293"/>
      <c r="AB312" s="303"/>
      <c r="AC312" s="301" t="s">
        <v>140</v>
      </c>
      <c r="AD312" s="304"/>
      <c r="AE312" s="300"/>
      <c r="AF312" s="301" t="s">
        <v>140</v>
      </c>
      <c r="AG312" s="302"/>
      <c r="AH312" s="289"/>
      <c r="AI312" s="301" t="s">
        <v>140</v>
      </c>
      <c r="AJ312" s="291"/>
      <c r="AK312" s="292"/>
      <c r="AL312" s="290" t="s">
        <v>140</v>
      </c>
      <c r="AM312" s="293"/>
      <c r="AN312" s="289"/>
      <c r="AO312" s="301" t="s">
        <v>140</v>
      </c>
      <c r="AP312" s="291"/>
      <c r="AQ312" s="292"/>
      <c r="AR312" s="290" t="s">
        <v>140</v>
      </c>
      <c r="AS312" s="293"/>
      <c r="AT312" s="289"/>
      <c r="AU312" s="301" t="s">
        <v>140</v>
      </c>
      <c r="AV312" s="291"/>
      <c r="AW312" s="292"/>
      <c r="AX312" s="290" t="s">
        <v>140</v>
      </c>
      <c r="AY312" s="293"/>
      <c r="AZ312" s="287" t="str">
        <f t="shared" ref="AZ312:AZ320" si="156">IF(BB312&gt;0,BB312,IF(BC312&gt;0,BB312,""))</f>
        <v/>
      </c>
      <c r="BA312" s="288" t="str">
        <f t="shared" ref="BA312:BA320" si="157">IF(BB312&gt;0,BC312,IF(BC312&gt;0,BC312,""))</f>
        <v/>
      </c>
      <c r="BB312" s="265">
        <f t="shared" si="154"/>
        <v>0</v>
      </c>
      <c r="BC312" s="266">
        <f t="shared" si="155"/>
        <v>0</v>
      </c>
    </row>
    <row r="313" spans="1:55" ht="18" hidden="1" customHeight="1" x14ac:dyDescent="0.2">
      <c r="A313" s="398"/>
      <c r="B313" s="267"/>
      <c r="C313" s="266"/>
      <c r="D313" s="289"/>
      <c r="E313" s="301" t="s">
        <v>140</v>
      </c>
      <c r="F313" s="291"/>
      <c r="G313" s="292"/>
      <c r="H313" s="290" t="s">
        <v>140</v>
      </c>
      <c r="I313" s="293"/>
      <c r="J313" s="289"/>
      <c r="K313" s="301" t="s">
        <v>140</v>
      </c>
      <c r="L313" s="291"/>
      <c r="M313" s="292"/>
      <c r="N313" s="290" t="s">
        <v>140</v>
      </c>
      <c r="O313" s="293"/>
      <c r="P313" s="289"/>
      <c r="Q313" s="301" t="s">
        <v>140</v>
      </c>
      <c r="R313" s="291"/>
      <c r="S313" s="292"/>
      <c r="T313" s="290" t="s">
        <v>140</v>
      </c>
      <c r="U313" s="293"/>
      <c r="V313" s="289"/>
      <c r="W313" s="301" t="s">
        <v>140</v>
      </c>
      <c r="X313" s="291"/>
      <c r="Y313" s="292"/>
      <c r="Z313" s="290" t="s">
        <v>140</v>
      </c>
      <c r="AA313" s="293"/>
      <c r="AB313" s="303"/>
      <c r="AC313" s="301" t="s">
        <v>140</v>
      </c>
      <c r="AD313" s="304"/>
      <c r="AE313" s="300"/>
      <c r="AF313" s="301" t="s">
        <v>140</v>
      </c>
      <c r="AG313" s="302"/>
      <c r="AH313" s="289"/>
      <c r="AI313" s="301" t="s">
        <v>140</v>
      </c>
      <c r="AJ313" s="291"/>
      <c r="AK313" s="292"/>
      <c r="AL313" s="290" t="s">
        <v>140</v>
      </c>
      <c r="AM313" s="293"/>
      <c r="AN313" s="289"/>
      <c r="AO313" s="301" t="s">
        <v>140</v>
      </c>
      <c r="AP313" s="291"/>
      <c r="AQ313" s="292"/>
      <c r="AR313" s="290" t="s">
        <v>140</v>
      </c>
      <c r="AS313" s="293"/>
      <c r="AT313" s="289"/>
      <c r="AU313" s="301" t="s">
        <v>140</v>
      </c>
      <c r="AV313" s="291"/>
      <c r="AW313" s="292"/>
      <c r="AX313" s="290" t="s">
        <v>140</v>
      </c>
      <c r="AY313" s="293"/>
      <c r="AZ313" s="287" t="str">
        <f t="shared" si="156"/>
        <v/>
      </c>
      <c r="BA313" s="288" t="str">
        <f t="shared" si="157"/>
        <v/>
      </c>
      <c r="BB313" s="265">
        <f t="shared" si="154"/>
        <v>0</v>
      </c>
      <c r="BC313" s="266">
        <f t="shared" si="155"/>
        <v>0</v>
      </c>
    </row>
    <row r="314" spans="1:55" ht="18" hidden="1" customHeight="1" x14ac:dyDescent="0.2">
      <c r="A314" s="398"/>
      <c r="B314" s="267"/>
      <c r="C314" s="266"/>
      <c r="D314" s="289"/>
      <c r="E314" s="301" t="s">
        <v>140</v>
      </c>
      <c r="F314" s="291"/>
      <c r="G314" s="292"/>
      <c r="H314" s="290" t="s">
        <v>140</v>
      </c>
      <c r="I314" s="293"/>
      <c r="J314" s="289"/>
      <c r="K314" s="301" t="s">
        <v>140</v>
      </c>
      <c r="L314" s="291"/>
      <c r="M314" s="292"/>
      <c r="N314" s="290" t="s">
        <v>140</v>
      </c>
      <c r="O314" s="293"/>
      <c r="P314" s="289"/>
      <c r="Q314" s="301" t="s">
        <v>140</v>
      </c>
      <c r="R314" s="291"/>
      <c r="S314" s="292"/>
      <c r="T314" s="290" t="s">
        <v>140</v>
      </c>
      <c r="U314" s="293"/>
      <c r="V314" s="289"/>
      <c r="W314" s="301" t="s">
        <v>140</v>
      </c>
      <c r="X314" s="291"/>
      <c r="Y314" s="292"/>
      <c r="Z314" s="290" t="s">
        <v>140</v>
      </c>
      <c r="AA314" s="293"/>
      <c r="AB314" s="303"/>
      <c r="AC314" s="301" t="s">
        <v>140</v>
      </c>
      <c r="AD314" s="304"/>
      <c r="AE314" s="300"/>
      <c r="AF314" s="301" t="s">
        <v>140</v>
      </c>
      <c r="AG314" s="302"/>
      <c r="AH314" s="289"/>
      <c r="AI314" s="301" t="s">
        <v>140</v>
      </c>
      <c r="AJ314" s="291"/>
      <c r="AK314" s="292"/>
      <c r="AL314" s="290" t="s">
        <v>140</v>
      </c>
      <c r="AM314" s="293"/>
      <c r="AN314" s="289"/>
      <c r="AO314" s="301" t="s">
        <v>140</v>
      </c>
      <c r="AP314" s="291"/>
      <c r="AQ314" s="292"/>
      <c r="AR314" s="290" t="s">
        <v>140</v>
      </c>
      <c r="AS314" s="293"/>
      <c r="AT314" s="289"/>
      <c r="AU314" s="301" t="s">
        <v>140</v>
      </c>
      <c r="AV314" s="291"/>
      <c r="AW314" s="292"/>
      <c r="AX314" s="290" t="s">
        <v>140</v>
      </c>
      <c r="AY314" s="293"/>
      <c r="AZ314" s="287" t="str">
        <f t="shared" si="156"/>
        <v/>
      </c>
      <c r="BA314" s="288" t="str">
        <f t="shared" si="157"/>
        <v/>
      </c>
      <c r="BB314" s="265">
        <f t="shared" si="154"/>
        <v>0</v>
      </c>
      <c r="BC314" s="266">
        <f t="shared" si="155"/>
        <v>0</v>
      </c>
    </row>
    <row r="315" spans="1:55" ht="18" hidden="1" customHeight="1" x14ac:dyDescent="0.2">
      <c r="A315" s="398"/>
      <c r="B315" s="267"/>
      <c r="C315" s="266"/>
      <c r="D315" s="289"/>
      <c r="E315" s="301" t="s">
        <v>140</v>
      </c>
      <c r="F315" s="291"/>
      <c r="G315" s="292"/>
      <c r="H315" s="290" t="s">
        <v>140</v>
      </c>
      <c r="I315" s="293"/>
      <c r="J315" s="289"/>
      <c r="K315" s="301" t="s">
        <v>140</v>
      </c>
      <c r="L315" s="291"/>
      <c r="M315" s="292"/>
      <c r="N315" s="290" t="s">
        <v>140</v>
      </c>
      <c r="O315" s="293"/>
      <c r="P315" s="289"/>
      <c r="Q315" s="301" t="s">
        <v>140</v>
      </c>
      <c r="R315" s="291"/>
      <c r="S315" s="292"/>
      <c r="T315" s="290" t="s">
        <v>140</v>
      </c>
      <c r="U315" s="293"/>
      <c r="V315" s="289"/>
      <c r="W315" s="301" t="s">
        <v>140</v>
      </c>
      <c r="X315" s="291"/>
      <c r="Y315" s="292"/>
      <c r="Z315" s="290" t="s">
        <v>140</v>
      </c>
      <c r="AA315" s="293"/>
      <c r="AB315" s="303"/>
      <c r="AC315" s="301" t="s">
        <v>140</v>
      </c>
      <c r="AD315" s="304"/>
      <c r="AE315" s="300"/>
      <c r="AF315" s="301" t="s">
        <v>140</v>
      </c>
      <c r="AG315" s="302"/>
      <c r="AH315" s="289"/>
      <c r="AI315" s="301" t="s">
        <v>140</v>
      </c>
      <c r="AJ315" s="291"/>
      <c r="AK315" s="292"/>
      <c r="AL315" s="290" t="s">
        <v>140</v>
      </c>
      <c r="AM315" s="293"/>
      <c r="AN315" s="289"/>
      <c r="AO315" s="301" t="s">
        <v>140</v>
      </c>
      <c r="AP315" s="291"/>
      <c r="AQ315" s="292"/>
      <c r="AR315" s="290" t="s">
        <v>140</v>
      </c>
      <c r="AS315" s="293"/>
      <c r="AT315" s="289"/>
      <c r="AU315" s="301" t="s">
        <v>140</v>
      </c>
      <c r="AV315" s="291"/>
      <c r="AW315" s="292"/>
      <c r="AX315" s="290" t="s">
        <v>140</v>
      </c>
      <c r="AY315" s="293"/>
      <c r="AZ315" s="287" t="str">
        <f t="shared" si="156"/>
        <v/>
      </c>
      <c r="BA315" s="288" t="str">
        <f t="shared" si="157"/>
        <v/>
      </c>
      <c r="BB315" s="265">
        <f t="shared" si="154"/>
        <v>0</v>
      </c>
      <c r="BC315" s="266">
        <f t="shared" si="155"/>
        <v>0</v>
      </c>
    </row>
    <row r="316" spans="1:55" ht="18" hidden="1" customHeight="1" x14ac:dyDescent="0.2">
      <c r="A316" s="398"/>
      <c r="B316" s="267"/>
      <c r="C316" s="266"/>
      <c r="D316" s="289"/>
      <c r="E316" s="301" t="s">
        <v>140</v>
      </c>
      <c r="F316" s="291"/>
      <c r="G316" s="292"/>
      <c r="H316" s="290" t="s">
        <v>140</v>
      </c>
      <c r="I316" s="293"/>
      <c r="J316" s="289"/>
      <c r="K316" s="301" t="s">
        <v>140</v>
      </c>
      <c r="L316" s="291"/>
      <c r="M316" s="292"/>
      <c r="N316" s="290" t="s">
        <v>140</v>
      </c>
      <c r="O316" s="293"/>
      <c r="P316" s="289"/>
      <c r="Q316" s="301" t="s">
        <v>140</v>
      </c>
      <c r="R316" s="291"/>
      <c r="S316" s="292"/>
      <c r="T316" s="290" t="s">
        <v>140</v>
      </c>
      <c r="U316" s="293"/>
      <c r="V316" s="289"/>
      <c r="W316" s="301" t="s">
        <v>140</v>
      </c>
      <c r="X316" s="291"/>
      <c r="Y316" s="292"/>
      <c r="Z316" s="290" t="s">
        <v>140</v>
      </c>
      <c r="AA316" s="293"/>
      <c r="AB316" s="303"/>
      <c r="AC316" s="301" t="s">
        <v>140</v>
      </c>
      <c r="AD316" s="304"/>
      <c r="AE316" s="300"/>
      <c r="AF316" s="301" t="s">
        <v>140</v>
      </c>
      <c r="AG316" s="302"/>
      <c r="AH316" s="289"/>
      <c r="AI316" s="301" t="s">
        <v>140</v>
      </c>
      <c r="AJ316" s="291"/>
      <c r="AK316" s="292"/>
      <c r="AL316" s="290" t="s">
        <v>140</v>
      </c>
      <c r="AM316" s="293"/>
      <c r="AN316" s="289"/>
      <c r="AO316" s="301" t="s">
        <v>140</v>
      </c>
      <c r="AP316" s="291"/>
      <c r="AQ316" s="292"/>
      <c r="AR316" s="290" t="s">
        <v>140</v>
      </c>
      <c r="AS316" s="293"/>
      <c r="AT316" s="289"/>
      <c r="AU316" s="301" t="s">
        <v>140</v>
      </c>
      <c r="AV316" s="291"/>
      <c r="AW316" s="292"/>
      <c r="AX316" s="290" t="s">
        <v>140</v>
      </c>
      <c r="AY316" s="293"/>
      <c r="AZ316" s="287" t="str">
        <f t="shared" si="156"/>
        <v/>
      </c>
      <c r="BA316" s="288" t="str">
        <f t="shared" si="157"/>
        <v/>
      </c>
      <c r="BB316" s="265">
        <f t="shared" si="154"/>
        <v>0</v>
      </c>
      <c r="BC316" s="266">
        <f t="shared" si="155"/>
        <v>0</v>
      </c>
    </row>
    <row r="317" spans="1:55" ht="18" hidden="1" customHeight="1" x14ac:dyDescent="0.2">
      <c r="A317" s="398"/>
      <c r="B317" s="267"/>
      <c r="C317" s="266"/>
      <c r="D317" s="289"/>
      <c r="E317" s="301" t="s">
        <v>140</v>
      </c>
      <c r="F317" s="291"/>
      <c r="G317" s="292"/>
      <c r="H317" s="290" t="s">
        <v>140</v>
      </c>
      <c r="I317" s="293"/>
      <c r="J317" s="289"/>
      <c r="K317" s="301" t="s">
        <v>140</v>
      </c>
      <c r="L317" s="291"/>
      <c r="M317" s="292"/>
      <c r="N317" s="290" t="s">
        <v>140</v>
      </c>
      <c r="O317" s="293"/>
      <c r="P317" s="289"/>
      <c r="Q317" s="301" t="s">
        <v>140</v>
      </c>
      <c r="R317" s="291"/>
      <c r="S317" s="292"/>
      <c r="T317" s="290" t="s">
        <v>140</v>
      </c>
      <c r="U317" s="293"/>
      <c r="V317" s="289"/>
      <c r="W317" s="301" t="s">
        <v>140</v>
      </c>
      <c r="X317" s="291"/>
      <c r="Y317" s="292"/>
      <c r="Z317" s="290" t="s">
        <v>140</v>
      </c>
      <c r="AA317" s="293"/>
      <c r="AB317" s="303"/>
      <c r="AC317" s="301" t="s">
        <v>140</v>
      </c>
      <c r="AD317" s="304"/>
      <c r="AE317" s="300"/>
      <c r="AF317" s="301" t="s">
        <v>140</v>
      </c>
      <c r="AG317" s="302"/>
      <c r="AH317" s="289"/>
      <c r="AI317" s="301" t="s">
        <v>140</v>
      </c>
      <c r="AJ317" s="291"/>
      <c r="AK317" s="292"/>
      <c r="AL317" s="290" t="s">
        <v>140</v>
      </c>
      <c r="AM317" s="293"/>
      <c r="AN317" s="289"/>
      <c r="AO317" s="301" t="s">
        <v>140</v>
      </c>
      <c r="AP317" s="291"/>
      <c r="AQ317" s="292"/>
      <c r="AR317" s="290" t="s">
        <v>140</v>
      </c>
      <c r="AS317" s="293"/>
      <c r="AT317" s="289"/>
      <c r="AU317" s="301" t="s">
        <v>140</v>
      </c>
      <c r="AV317" s="291"/>
      <c r="AW317" s="292"/>
      <c r="AX317" s="290" t="s">
        <v>140</v>
      </c>
      <c r="AY317" s="293"/>
      <c r="AZ317" s="287" t="str">
        <f t="shared" si="156"/>
        <v/>
      </c>
      <c r="BA317" s="288" t="str">
        <f t="shared" si="157"/>
        <v/>
      </c>
      <c r="BB317" s="265">
        <f t="shared" si="154"/>
        <v>0</v>
      </c>
      <c r="BC317" s="266">
        <f t="shared" si="155"/>
        <v>0</v>
      </c>
    </row>
    <row r="318" spans="1:55" ht="18" hidden="1" customHeight="1" x14ac:dyDescent="0.2">
      <c r="A318" s="398"/>
      <c r="B318" s="267"/>
      <c r="C318" s="266"/>
      <c r="D318" s="289"/>
      <c r="E318" s="301" t="s">
        <v>140</v>
      </c>
      <c r="F318" s="291"/>
      <c r="G318" s="292"/>
      <c r="H318" s="290" t="s">
        <v>140</v>
      </c>
      <c r="I318" s="293"/>
      <c r="J318" s="289"/>
      <c r="K318" s="301" t="s">
        <v>140</v>
      </c>
      <c r="L318" s="291"/>
      <c r="M318" s="292"/>
      <c r="N318" s="290" t="s">
        <v>140</v>
      </c>
      <c r="O318" s="293"/>
      <c r="P318" s="289"/>
      <c r="Q318" s="301" t="s">
        <v>140</v>
      </c>
      <c r="R318" s="291"/>
      <c r="S318" s="292"/>
      <c r="T318" s="290" t="s">
        <v>140</v>
      </c>
      <c r="U318" s="293"/>
      <c r="V318" s="289"/>
      <c r="W318" s="301" t="s">
        <v>140</v>
      </c>
      <c r="X318" s="291"/>
      <c r="Y318" s="292"/>
      <c r="Z318" s="290" t="s">
        <v>140</v>
      </c>
      <c r="AA318" s="293"/>
      <c r="AB318" s="303"/>
      <c r="AC318" s="301" t="s">
        <v>140</v>
      </c>
      <c r="AD318" s="304"/>
      <c r="AE318" s="300"/>
      <c r="AF318" s="301" t="s">
        <v>140</v>
      </c>
      <c r="AG318" s="302"/>
      <c r="AH318" s="289"/>
      <c r="AI318" s="301" t="s">
        <v>140</v>
      </c>
      <c r="AJ318" s="291"/>
      <c r="AK318" s="292"/>
      <c r="AL318" s="290" t="s">
        <v>140</v>
      </c>
      <c r="AM318" s="293"/>
      <c r="AN318" s="289"/>
      <c r="AO318" s="301" t="s">
        <v>140</v>
      </c>
      <c r="AP318" s="291"/>
      <c r="AQ318" s="292"/>
      <c r="AR318" s="290" t="s">
        <v>140</v>
      </c>
      <c r="AS318" s="293"/>
      <c r="AT318" s="289"/>
      <c r="AU318" s="301" t="s">
        <v>140</v>
      </c>
      <c r="AV318" s="291"/>
      <c r="AW318" s="292"/>
      <c r="AX318" s="290" t="s">
        <v>140</v>
      </c>
      <c r="AY318" s="293"/>
      <c r="AZ318" s="287" t="str">
        <f t="shared" si="156"/>
        <v/>
      </c>
      <c r="BA318" s="288" t="str">
        <f t="shared" si="157"/>
        <v/>
      </c>
      <c r="BB318" s="265">
        <f t="shared" si="154"/>
        <v>0</v>
      </c>
      <c r="BC318" s="266">
        <f t="shared" si="155"/>
        <v>0</v>
      </c>
    </row>
    <row r="319" spans="1:55" ht="18" hidden="1" customHeight="1" x14ac:dyDescent="0.2">
      <c r="A319" s="398"/>
      <c r="B319" s="267"/>
      <c r="C319" s="266"/>
      <c r="D319" s="289"/>
      <c r="E319" s="301" t="s">
        <v>140</v>
      </c>
      <c r="F319" s="291"/>
      <c r="G319" s="292"/>
      <c r="H319" s="290" t="s">
        <v>140</v>
      </c>
      <c r="I319" s="293"/>
      <c r="J319" s="289"/>
      <c r="K319" s="301" t="s">
        <v>140</v>
      </c>
      <c r="L319" s="291"/>
      <c r="M319" s="292"/>
      <c r="N319" s="290" t="s">
        <v>140</v>
      </c>
      <c r="O319" s="293"/>
      <c r="P319" s="289"/>
      <c r="Q319" s="301" t="s">
        <v>140</v>
      </c>
      <c r="R319" s="291"/>
      <c r="S319" s="292"/>
      <c r="T319" s="290" t="s">
        <v>140</v>
      </c>
      <c r="U319" s="293"/>
      <c r="V319" s="289"/>
      <c r="W319" s="301" t="s">
        <v>140</v>
      </c>
      <c r="X319" s="291"/>
      <c r="Y319" s="292"/>
      <c r="Z319" s="290" t="s">
        <v>140</v>
      </c>
      <c r="AA319" s="293"/>
      <c r="AB319" s="303"/>
      <c r="AC319" s="301" t="s">
        <v>140</v>
      </c>
      <c r="AD319" s="304"/>
      <c r="AE319" s="300"/>
      <c r="AF319" s="301" t="s">
        <v>140</v>
      </c>
      <c r="AG319" s="302"/>
      <c r="AH319" s="289"/>
      <c r="AI319" s="301" t="s">
        <v>140</v>
      </c>
      <c r="AJ319" s="291"/>
      <c r="AK319" s="292"/>
      <c r="AL319" s="290" t="s">
        <v>140</v>
      </c>
      <c r="AM319" s="293"/>
      <c r="AN319" s="289"/>
      <c r="AO319" s="301" t="s">
        <v>140</v>
      </c>
      <c r="AP319" s="291"/>
      <c r="AQ319" s="292"/>
      <c r="AR319" s="290" t="s">
        <v>140</v>
      </c>
      <c r="AS319" s="293"/>
      <c r="AT319" s="289"/>
      <c r="AU319" s="301" t="s">
        <v>140</v>
      </c>
      <c r="AV319" s="291"/>
      <c r="AW319" s="292"/>
      <c r="AX319" s="290" t="s">
        <v>140</v>
      </c>
      <c r="AY319" s="293"/>
      <c r="AZ319" s="287" t="str">
        <f t="shared" si="156"/>
        <v/>
      </c>
      <c r="BA319" s="288" t="str">
        <f t="shared" si="157"/>
        <v/>
      </c>
      <c r="BB319" s="265">
        <f t="shared" si="154"/>
        <v>0</v>
      </c>
      <c r="BC319" s="266">
        <f t="shared" si="155"/>
        <v>0</v>
      </c>
    </row>
    <row r="320" spans="1:55" ht="18" hidden="1" customHeight="1" x14ac:dyDescent="0.2">
      <c r="A320" s="398"/>
      <c r="B320" s="267"/>
      <c r="C320" s="266"/>
      <c r="D320" s="289"/>
      <c r="E320" s="301" t="s">
        <v>140</v>
      </c>
      <c r="F320" s="291"/>
      <c r="G320" s="292"/>
      <c r="H320" s="290" t="s">
        <v>140</v>
      </c>
      <c r="I320" s="293"/>
      <c r="J320" s="289"/>
      <c r="K320" s="301" t="s">
        <v>140</v>
      </c>
      <c r="L320" s="291"/>
      <c r="M320" s="292"/>
      <c r="N320" s="290" t="s">
        <v>140</v>
      </c>
      <c r="O320" s="293"/>
      <c r="P320" s="289"/>
      <c r="Q320" s="301" t="s">
        <v>140</v>
      </c>
      <c r="R320" s="291"/>
      <c r="S320" s="292"/>
      <c r="T320" s="290" t="s">
        <v>140</v>
      </c>
      <c r="U320" s="293"/>
      <c r="V320" s="289"/>
      <c r="W320" s="301" t="s">
        <v>140</v>
      </c>
      <c r="X320" s="291"/>
      <c r="Y320" s="292"/>
      <c r="Z320" s="290" t="s">
        <v>140</v>
      </c>
      <c r="AA320" s="293"/>
      <c r="AB320" s="303"/>
      <c r="AC320" s="301" t="s">
        <v>140</v>
      </c>
      <c r="AD320" s="304"/>
      <c r="AE320" s="300"/>
      <c r="AF320" s="301" t="s">
        <v>140</v>
      </c>
      <c r="AG320" s="302"/>
      <c r="AH320" s="289"/>
      <c r="AI320" s="301" t="s">
        <v>140</v>
      </c>
      <c r="AJ320" s="291"/>
      <c r="AK320" s="292"/>
      <c r="AL320" s="290" t="s">
        <v>140</v>
      </c>
      <c r="AM320" s="293"/>
      <c r="AN320" s="289"/>
      <c r="AO320" s="301" t="s">
        <v>140</v>
      </c>
      <c r="AP320" s="291"/>
      <c r="AQ320" s="292"/>
      <c r="AR320" s="290" t="s">
        <v>140</v>
      </c>
      <c r="AS320" s="293"/>
      <c r="AT320" s="289"/>
      <c r="AU320" s="301" t="s">
        <v>140</v>
      </c>
      <c r="AV320" s="291"/>
      <c r="AW320" s="292"/>
      <c r="AX320" s="290" t="s">
        <v>140</v>
      </c>
      <c r="AY320" s="293"/>
      <c r="AZ320" s="287" t="str">
        <f t="shared" si="156"/>
        <v/>
      </c>
      <c r="BA320" s="288" t="str">
        <f t="shared" si="157"/>
        <v/>
      </c>
      <c r="BB320" s="265">
        <f t="shared" si="154"/>
        <v>0</v>
      </c>
      <c r="BC320" s="266">
        <f t="shared" si="155"/>
        <v>0</v>
      </c>
    </row>
    <row r="321" spans="1:55" ht="18" hidden="1" customHeight="1" thickBot="1" x14ac:dyDescent="0.3">
      <c r="A321" s="1364" t="s">
        <v>130</v>
      </c>
      <c r="B321" s="1365"/>
      <c r="C321" s="1366"/>
      <c r="D321" s="1386" t="s">
        <v>447</v>
      </c>
      <c r="E321" s="1387"/>
      <c r="F321" s="1388"/>
      <c r="G321" s="1421" t="s">
        <v>448</v>
      </c>
      <c r="H321" s="1422"/>
      <c r="I321" s="1423"/>
      <c r="J321" s="1376" t="s">
        <v>447</v>
      </c>
      <c r="K321" s="1351"/>
      <c r="L321" s="1353"/>
      <c r="M321" s="1424" t="s">
        <v>448</v>
      </c>
      <c r="N321" s="1425"/>
      <c r="O321" s="1426"/>
      <c r="P321" s="1376" t="s">
        <v>447</v>
      </c>
      <c r="Q321" s="1351"/>
      <c r="R321" s="1353"/>
      <c r="S321" s="1424" t="s">
        <v>448</v>
      </c>
      <c r="T321" s="1425"/>
      <c r="U321" s="1426"/>
      <c r="V321" s="1376" t="s">
        <v>447</v>
      </c>
      <c r="W321" s="1351"/>
      <c r="X321" s="1351"/>
      <c r="Y321" s="1416" t="s">
        <v>448</v>
      </c>
      <c r="Z321" s="1416"/>
      <c r="AA321" s="1417"/>
      <c r="AB321" s="1367" t="s">
        <v>447</v>
      </c>
      <c r="AC321" s="1368"/>
      <c r="AD321" s="1368"/>
      <c r="AE321" s="1369" t="s">
        <v>448</v>
      </c>
      <c r="AF321" s="1369"/>
      <c r="AG321" s="1370"/>
      <c r="AH321" s="1376" t="s">
        <v>447</v>
      </c>
      <c r="AI321" s="1351"/>
      <c r="AJ321" s="1351"/>
      <c r="AK321" s="1350" t="s">
        <v>448</v>
      </c>
      <c r="AL321" s="1350"/>
      <c r="AM321" s="1377"/>
      <c r="AN321" s="1349" t="s">
        <v>447</v>
      </c>
      <c r="AO321" s="1350"/>
      <c r="AP321" s="1378"/>
      <c r="AQ321" s="1427" t="s">
        <v>448</v>
      </c>
      <c r="AR321" s="1428"/>
      <c r="AS321" s="1429"/>
      <c r="AT321" s="1349" t="s">
        <v>447</v>
      </c>
      <c r="AU321" s="1350"/>
      <c r="AV321" s="1378"/>
      <c r="AW321" s="1427" t="s">
        <v>448</v>
      </c>
      <c r="AX321" s="1428"/>
      <c r="AY321" s="1429"/>
      <c r="AZ321" s="298"/>
      <c r="BA321" s="299"/>
      <c r="BB321" s="265">
        <f t="shared" si="154"/>
        <v>0</v>
      </c>
      <c r="BC321" s="266">
        <f t="shared" si="155"/>
        <v>0</v>
      </c>
    </row>
    <row r="322" spans="1:55" ht="18" hidden="1" customHeight="1" x14ac:dyDescent="0.25">
      <c r="A322" s="548" t="s">
        <v>419</v>
      </c>
      <c r="B322" s="281" t="s">
        <v>7</v>
      </c>
      <c r="C322" s="549" t="s">
        <v>456</v>
      </c>
      <c r="D322" s="285"/>
      <c r="E322" s="457" t="s">
        <v>140</v>
      </c>
      <c r="F322" s="373"/>
      <c r="G322" s="285"/>
      <c r="H322" s="457" t="s">
        <v>140</v>
      </c>
      <c r="I322" s="458"/>
      <c r="J322" s="456"/>
      <c r="K322" s="457" t="s">
        <v>140</v>
      </c>
      <c r="L322" s="284"/>
      <c r="M322" s="285"/>
      <c r="N322" s="457" t="s">
        <v>140</v>
      </c>
      <c r="O322" s="458"/>
      <c r="P322" s="456"/>
      <c r="Q322" s="457" t="s">
        <v>140</v>
      </c>
      <c r="R322" s="284"/>
      <c r="S322" s="285"/>
      <c r="T322" s="457" t="s">
        <v>140</v>
      </c>
      <c r="U322" s="458"/>
      <c r="V322" s="456"/>
      <c r="W322" s="457" t="s">
        <v>140</v>
      </c>
      <c r="X322" s="284"/>
      <c r="Y322" s="285"/>
      <c r="Z322" s="457" t="s">
        <v>140</v>
      </c>
      <c r="AA322" s="458"/>
      <c r="AB322" s="456"/>
      <c r="AC322" s="457" t="s">
        <v>140</v>
      </c>
      <c r="AD322" s="284"/>
      <c r="AE322" s="285"/>
      <c r="AF322" s="457" t="s">
        <v>140</v>
      </c>
      <c r="AG322" s="458"/>
      <c r="AH322" s="456"/>
      <c r="AI322" s="457" t="s">
        <v>140</v>
      </c>
      <c r="AJ322" s="284"/>
      <c r="AK322" s="285"/>
      <c r="AL322" s="457" t="s">
        <v>140</v>
      </c>
      <c r="AM322" s="458"/>
      <c r="AN322" s="456"/>
      <c r="AO322" s="457" t="s">
        <v>140</v>
      </c>
      <c r="AP322" s="284"/>
      <c r="AQ322" s="285"/>
      <c r="AR322" s="457" t="s">
        <v>140</v>
      </c>
      <c r="AS322" s="458"/>
      <c r="AT322" s="456"/>
      <c r="AU322" s="457" t="s">
        <v>140</v>
      </c>
      <c r="AV322" s="284"/>
      <c r="AW322" s="285"/>
      <c r="AX322" s="457" t="s">
        <v>140</v>
      </c>
      <c r="AY322" s="458"/>
      <c r="AZ322" s="287" t="str">
        <f t="shared" ref="AZ322:AZ338" si="158">IF(BB322&gt;0,BB322,IF(BC322&gt;0,BB322,""))</f>
        <v/>
      </c>
      <c r="BA322" s="288" t="str">
        <f t="shared" ref="BA322:BA338" si="159">IF(BB322&gt;0,BC322,IF(BC322&gt;0,BC322,""))</f>
        <v/>
      </c>
      <c r="BB322" s="265">
        <f t="shared" si="154"/>
        <v>0</v>
      </c>
      <c r="BC322" s="266">
        <f t="shared" si="155"/>
        <v>0</v>
      </c>
    </row>
    <row r="323" spans="1:55" ht="18" hidden="1" customHeight="1" x14ac:dyDescent="0.25">
      <c r="A323" s="548" t="s">
        <v>396</v>
      </c>
      <c r="B323" s="281" t="s">
        <v>7</v>
      </c>
      <c r="C323" s="549" t="s">
        <v>419</v>
      </c>
      <c r="D323" s="292"/>
      <c r="E323" s="290" t="s">
        <v>140</v>
      </c>
      <c r="F323" s="291"/>
      <c r="G323" s="292"/>
      <c r="H323" s="290" t="s">
        <v>140</v>
      </c>
      <c r="I323" s="293"/>
      <c r="J323" s="289"/>
      <c r="K323" s="301" t="s">
        <v>140</v>
      </c>
      <c r="L323" s="291"/>
      <c r="M323" s="292"/>
      <c r="N323" s="290" t="s">
        <v>140</v>
      </c>
      <c r="O323" s="293"/>
      <c r="P323" s="289"/>
      <c r="Q323" s="301" t="s">
        <v>140</v>
      </c>
      <c r="R323" s="291"/>
      <c r="S323" s="292"/>
      <c r="T323" s="290" t="s">
        <v>140</v>
      </c>
      <c r="U323" s="293"/>
      <c r="V323" s="289"/>
      <c r="W323" s="301" t="s">
        <v>140</v>
      </c>
      <c r="X323" s="291"/>
      <c r="Y323" s="292"/>
      <c r="Z323" s="290" t="s">
        <v>140</v>
      </c>
      <c r="AA323" s="293"/>
      <c r="AB323" s="303"/>
      <c r="AC323" s="301" t="s">
        <v>140</v>
      </c>
      <c r="AD323" s="304"/>
      <c r="AE323" s="300"/>
      <c r="AF323" s="301" t="s">
        <v>140</v>
      </c>
      <c r="AG323" s="302"/>
      <c r="AH323" s="303"/>
      <c r="AI323" s="301" t="s">
        <v>140</v>
      </c>
      <c r="AJ323" s="304"/>
      <c r="AK323" s="292"/>
      <c r="AL323" s="290" t="s">
        <v>140</v>
      </c>
      <c r="AM323" s="293"/>
      <c r="AN323" s="289"/>
      <c r="AO323" s="301" t="s">
        <v>140</v>
      </c>
      <c r="AP323" s="291"/>
      <c r="AQ323" s="292"/>
      <c r="AR323" s="290" t="s">
        <v>140</v>
      </c>
      <c r="AS323" s="293"/>
      <c r="AT323" s="289"/>
      <c r="AU323" s="301" t="s">
        <v>140</v>
      </c>
      <c r="AV323" s="291"/>
      <c r="AW323" s="292"/>
      <c r="AX323" s="290" t="s">
        <v>140</v>
      </c>
      <c r="AY323" s="293"/>
      <c r="AZ323" s="287" t="str">
        <f t="shared" si="158"/>
        <v/>
      </c>
      <c r="BA323" s="288" t="str">
        <f t="shared" si="159"/>
        <v/>
      </c>
      <c r="BB323" s="265">
        <f t="shared" si="154"/>
        <v>0</v>
      </c>
      <c r="BC323" s="266">
        <f t="shared" si="155"/>
        <v>0</v>
      </c>
    </row>
    <row r="324" spans="1:55" ht="18" hidden="1" customHeight="1" x14ac:dyDescent="0.25">
      <c r="A324" s="548" t="s">
        <v>396</v>
      </c>
      <c r="B324" s="281" t="s">
        <v>7</v>
      </c>
      <c r="C324" s="549" t="s">
        <v>456</v>
      </c>
      <c r="D324" s="292"/>
      <c r="E324" s="290" t="s">
        <v>140</v>
      </c>
      <c r="F324" s="291"/>
      <c r="G324" s="292"/>
      <c r="H324" s="290" t="s">
        <v>140</v>
      </c>
      <c r="I324" s="293"/>
      <c r="J324" s="289"/>
      <c r="K324" s="301" t="s">
        <v>140</v>
      </c>
      <c r="L324" s="291"/>
      <c r="M324" s="292"/>
      <c r="N324" s="290" t="s">
        <v>140</v>
      </c>
      <c r="O324" s="293"/>
      <c r="P324" s="289"/>
      <c r="Q324" s="301" t="s">
        <v>140</v>
      </c>
      <c r="R324" s="291"/>
      <c r="S324" s="292"/>
      <c r="T324" s="290" t="s">
        <v>140</v>
      </c>
      <c r="U324" s="293"/>
      <c r="V324" s="289"/>
      <c r="W324" s="301" t="s">
        <v>140</v>
      </c>
      <c r="X324" s="291"/>
      <c r="Y324" s="292"/>
      <c r="Z324" s="290" t="s">
        <v>140</v>
      </c>
      <c r="AA324" s="293"/>
      <c r="AB324" s="303"/>
      <c r="AC324" s="301" t="s">
        <v>140</v>
      </c>
      <c r="AD324" s="304"/>
      <c r="AE324" s="300"/>
      <c r="AF324" s="301" t="s">
        <v>140</v>
      </c>
      <c r="AG324" s="302"/>
      <c r="AH324" s="303"/>
      <c r="AI324" s="301" t="s">
        <v>140</v>
      </c>
      <c r="AJ324" s="304"/>
      <c r="AK324" s="292"/>
      <c r="AL324" s="290" t="s">
        <v>140</v>
      </c>
      <c r="AM324" s="293"/>
      <c r="AN324" s="289"/>
      <c r="AO324" s="301" t="s">
        <v>140</v>
      </c>
      <c r="AP324" s="291"/>
      <c r="AQ324" s="292"/>
      <c r="AR324" s="290" t="s">
        <v>140</v>
      </c>
      <c r="AS324" s="293"/>
      <c r="AT324" s="289"/>
      <c r="AU324" s="301" t="s">
        <v>140</v>
      </c>
      <c r="AV324" s="291"/>
      <c r="AW324" s="292"/>
      <c r="AX324" s="290" t="s">
        <v>140</v>
      </c>
      <c r="AY324" s="293"/>
      <c r="AZ324" s="287" t="str">
        <f t="shared" si="158"/>
        <v/>
      </c>
      <c r="BA324" s="288" t="str">
        <f t="shared" si="159"/>
        <v/>
      </c>
      <c r="BB324" s="265">
        <f t="shared" si="154"/>
        <v>0</v>
      </c>
      <c r="BC324" s="266">
        <f t="shared" si="155"/>
        <v>0</v>
      </c>
    </row>
    <row r="325" spans="1:55" ht="18" hidden="1" customHeight="1" x14ac:dyDescent="0.25">
      <c r="A325" s="548" t="s">
        <v>396</v>
      </c>
      <c r="B325" s="281" t="s">
        <v>7</v>
      </c>
      <c r="C325" s="549" t="s">
        <v>394</v>
      </c>
      <c r="D325" s="292"/>
      <c r="E325" s="290" t="s">
        <v>140</v>
      </c>
      <c r="F325" s="291"/>
      <c r="G325" s="292"/>
      <c r="H325" s="290" t="s">
        <v>140</v>
      </c>
      <c r="I325" s="293"/>
      <c r="J325" s="289"/>
      <c r="K325" s="301" t="s">
        <v>140</v>
      </c>
      <c r="L325" s="291"/>
      <c r="M325" s="292"/>
      <c r="N325" s="290" t="s">
        <v>140</v>
      </c>
      <c r="O325" s="293"/>
      <c r="P325" s="289"/>
      <c r="Q325" s="301" t="s">
        <v>140</v>
      </c>
      <c r="R325" s="291"/>
      <c r="S325" s="292"/>
      <c r="T325" s="290" t="s">
        <v>140</v>
      </c>
      <c r="U325" s="293"/>
      <c r="V325" s="289"/>
      <c r="W325" s="301" t="s">
        <v>140</v>
      </c>
      <c r="X325" s="291"/>
      <c r="Y325" s="292"/>
      <c r="Z325" s="290" t="s">
        <v>140</v>
      </c>
      <c r="AA325" s="293"/>
      <c r="AB325" s="303"/>
      <c r="AC325" s="301" t="s">
        <v>140</v>
      </c>
      <c r="AD325" s="304"/>
      <c r="AE325" s="300"/>
      <c r="AF325" s="301" t="s">
        <v>140</v>
      </c>
      <c r="AG325" s="302"/>
      <c r="AH325" s="289"/>
      <c r="AI325" s="301" t="s">
        <v>140</v>
      </c>
      <c r="AJ325" s="291"/>
      <c r="AK325" s="292"/>
      <c r="AL325" s="290" t="s">
        <v>140</v>
      </c>
      <c r="AM325" s="293"/>
      <c r="AN325" s="289"/>
      <c r="AO325" s="301" t="s">
        <v>140</v>
      </c>
      <c r="AP325" s="291"/>
      <c r="AQ325" s="292"/>
      <c r="AR325" s="290" t="s">
        <v>140</v>
      </c>
      <c r="AS325" s="293"/>
      <c r="AT325" s="289"/>
      <c r="AU325" s="301" t="s">
        <v>140</v>
      </c>
      <c r="AV325" s="291"/>
      <c r="AW325" s="292"/>
      <c r="AX325" s="290" t="s">
        <v>140</v>
      </c>
      <c r="AY325" s="293"/>
      <c r="AZ325" s="287" t="str">
        <f t="shared" si="158"/>
        <v/>
      </c>
      <c r="BA325" s="288" t="str">
        <f t="shared" si="159"/>
        <v/>
      </c>
      <c r="BB325" s="265">
        <f t="shared" si="154"/>
        <v>0</v>
      </c>
      <c r="BC325" s="266">
        <f t="shared" si="155"/>
        <v>0</v>
      </c>
    </row>
    <row r="326" spans="1:55" ht="18" hidden="1" customHeight="1" x14ac:dyDescent="0.25">
      <c r="A326" s="548" t="s">
        <v>374</v>
      </c>
      <c r="B326" s="281" t="s">
        <v>7</v>
      </c>
      <c r="C326" s="549" t="s">
        <v>396</v>
      </c>
      <c r="D326" s="292"/>
      <c r="E326" s="290" t="s">
        <v>140</v>
      </c>
      <c r="F326" s="291"/>
      <c r="G326" s="292"/>
      <c r="H326" s="290" t="s">
        <v>140</v>
      </c>
      <c r="I326" s="293"/>
      <c r="J326" s="289"/>
      <c r="K326" s="301" t="s">
        <v>140</v>
      </c>
      <c r="L326" s="291"/>
      <c r="M326" s="292"/>
      <c r="N326" s="290" t="s">
        <v>140</v>
      </c>
      <c r="O326" s="293"/>
      <c r="P326" s="289"/>
      <c r="Q326" s="301" t="s">
        <v>140</v>
      </c>
      <c r="R326" s="291"/>
      <c r="S326" s="292"/>
      <c r="T326" s="290" t="s">
        <v>140</v>
      </c>
      <c r="U326" s="293"/>
      <c r="V326" s="289"/>
      <c r="W326" s="301" t="s">
        <v>140</v>
      </c>
      <c r="X326" s="291"/>
      <c r="Y326" s="292"/>
      <c r="Z326" s="290" t="s">
        <v>140</v>
      </c>
      <c r="AA326" s="293"/>
      <c r="AB326" s="303"/>
      <c r="AC326" s="301" t="s">
        <v>140</v>
      </c>
      <c r="AD326" s="304"/>
      <c r="AE326" s="300"/>
      <c r="AF326" s="301" t="s">
        <v>140</v>
      </c>
      <c r="AG326" s="302"/>
      <c r="AH326" s="289"/>
      <c r="AI326" s="301" t="s">
        <v>140</v>
      </c>
      <c r="AJ326" s="291"/>
      <c r="AK326" s="292"/>
      <c r="AL326" s="290" t="s">
        <v>140</v>
      </c>
      <c r="AM326" s="293"/>
      <c r="AN326" s="289"/>
      <c r="AO326" s="301" t="s">
        <v>140</v>
      </c>
      <c r="AP326" s="291"/>
      <c r="AQ326" s="292"/>
      <c r="AR326" s="290" t="s">
        <v>140</v>
      </c>
      <c r="AS326" s="293"/>
      <c r="AT326" s="289"/>
      <c r="AU326" s="301" t="s">
        <v>140</v>
      </c>
      <c r="AV326" s="291"/>
      <c r="AW326" s="292"/>
      <c r="AX326" s="290" t="s">
        <v>140</v>
      </c>
      <c r="AY326" s="293"/>
      <c r="AZ326" s="287" t="str">
        <f t="shared" si="158"/>
        <v/>
      </c>
      <c r="BA326" s="288" t="str">
        <f t="shared" si="159"/>
        <v/>
      </c>
      <c r="BB326" s="265">
        <f t="shared" si="154"/>
        <v>0</v>
      </c>
      <c r="BC326" s="266">
        <f t="shared" si="155"/>
        <v>0</v>
      </c>
    </row>
    <row r="327" spans="1:55" ht="18" hidden="1" customHeight="1" x14ac:dyDescent="0.25">
      <c r="A327" s="501" t="s">
        <v>455</v>
      </c>
      <c r="B327" s="281" t="s">
        <v>7</v>
      </c>
      <c r="C327" s="547" t="s">
        <v>394</v>
      </c>
      <c r="D327" s="289"/>
      <c r="E327" s="301" t="s">
        <v>140</v>
      </c>
      <c r="F327" s="291"/>
      <c r="G327" s="292"/>
      <c r="H327" s="290" t="s">
        <v>140</v>
      </c>
      <c r="I327" s="293"/>
      <c r="J327" s="289"/>
      <c r="K327" s="301" t="s">
        <v>140</v>
      </c>
      <c r="L327" s="291"/>
      <c r="M327" s="292"/>
      <c r="N327" s="290" t="s">
        <v>140</v>
      </c>
      <c r="O327" s="293"/>
      <c r="P327" s="289"/>
      <c r="Q327" s="301" t="s">
        <v>140</v>
      </c>
      <c r="R327" s="291"/>
      <c r="S327" s="292"/>
      <c r="T327" s="290" t="s">
        <v>140</v>
      </c>
      <c r="U327" s="293"/>
      <c r="V327" s="289"/>
      <c r="W327" s="301" t="s">
        <v>140</v>
      </c>
      <c r="X327" s="291"/>
      <c r="Y327" s="292"/>
      <c r="Z327" s="290" t="s">
        <v>140</v>
      </c>
      <c r="AA327" s="293"/>
      <c r="AB327" s="303"/>
      <c r="AC327" s="301" t="s">
        <v>140</v>
      </c>
      <c r="AD327" s="304"/>
      <c r="AE327" s="300"/>
      <c r="AF327" s="301" t="s">
        <v>140</v>
      </c>
      <c r="AG327" s="302"/>
      <c r="AH327" s="289"/>
      <c r="AI327" s="301" t="s">
        <v>140</v>
      </c>
      <c r="AJ327" s="291"/>
      <c r="AK327" s="292"/>
      <c r="AL327" s="290" t="s">
        <v>140</v>
      </c>
      <c r="AM327" s="293"/>
      <c r="AN327" s="289"/>
      <c r="AO327" s="301" t="s">
        <v>140</v>
      </c>
      <c r="AP327" s="291"/>
      <c r="AQ327" s="292"/>
      <c r="AR327" s="290" t="s">
        <v>140</v>
      </c>
      <c r="AS327" s="293"/>
      <c r="AT327" s="289"/>
      <c r="AU327" s="301" t="s">
        <v>140</v>
      </c>
      <c r="AV327" s="291"/>
      <c r="AW327" s="292"/>
      <c r="AX327" s="290" t="s">
        <v>140</v>
      </c>
      <c r="AY327" s="293"/>
      <c r="AZ327" s="287" t="str">
        <f t="shared" si="158"/>
        <v/>
      </c>
      <c r="BA327" s="288" t="str">
        <f t="shared" si="159"/>
        <v/>
      </c>
      <c r="BB327" s="265">
        <f t="shared" si="154"/>
        <v>0</v>
      </c>
      <c r="BC327" s="266">
        <f t="shared" si="155"/>
        <v>0</v>
      </c>
    </row>
    <row r="328" spans="1:55" ht="18" hidden="1" customHeight="1" x14ac:dyDescent="0.25">
      <c r="A328" s="501" t="s">
        <v>419</v>
      </c>
      <c r="B328" s="281" t="s">
        <v>7</v>
      </c>
      <c r="C328" s="547" t="s">
        <v>394</v>
      </c>
      <c r="D328" s="289"/>
      <c r="E328" s="301" t="s">
        <v>140</v>
      </c>
      <c r="F328" s="291"/>
      <c r="G328" s="292"/>
      <c r="H328" s="290" t="s">
        <v>140</v>
      </c>
      <c r="I328" s="293"/>
      <c r="J328" s="289"/>
      <c r="K328" s="301" t="s">
        <v>140</v>
      </c>
      <c r="L328" s="291"/>
      <c r="M328" s="292"/>
      <c r="N328" s="290" t="s">
        <v>140</v>
      </c>
      <c r="O328" s="293"/>
      <c r="P328" s="289"/>
      <c r="Q328" s="301" t="s">
        <v>140</v>
      </c>
      <c r="R328" s="291"/>
      <c r="S328" s="292"/>
      <c r="T328" s="290" t="s">
        <v>140</v>
      </c>
      <c r="U328" s="293"/>
      <c r="V328" s="289"/>
      <c r="W328" s="301" t="s">
        <v>140</v>
      </c>
      <c r="X328" s="291"/>
      <c r="Y328" s="292"/>
      <c r="Z328" s="290" t="s">
        <v>140</v>
      </c>
      <c r="AA328" s="293"/>
      <c r="AB328" s="303"/>
      <c r="AC328" s="301" t="s">
        <v>140</v>
      </c>
      <c r="AD328" s="304"/>
      <c r="AE328" s="300"/>
      <c r="AF328" s="301" t="s">
        <v>140</v>
      </c>
      <c r="AG328" s="302"/>
      <c r="AH328" s="303"/>
      <c r="AI328" s="301" t="s">
        <v>140</v>
      </c>
      <c r="AJ328" s="304"/>
      <c r="AK328" s="292"/>
      <c r="AL328" s="290" t="s">
        <v>140</v>
      </c>
      <c r="AM328" s="293"/>
      <c r="AN328" s="289"/>
      <c r="AO328" s="301" t="s">
        <v>140</v>
      </c>
      <c r="AP328" s="291"/>
      <c r="AQ328" s="292"/>
      <c r="AR328" s="290" t="s">
        <v>140</v>
      </c>
      <c r="AS328" s="293"/>
      <c r="AT328" s="289"/>
      <c r="AU328" s="301" t="s">
        <v>140</v>
      </c>
      <c r="AV328" s="291"/>
      <c r="AW328" s="292"/>
      <c r="AX328" s="290" t="s">
        <v>140</v>
      </c>
      <c r="AY328" s="293"/>
      <c r="AZ328" s="287" t="str">
        <f t="shared" si="158"/>
        <v/>
      </c>
      <c r="BA328" s="288" t="str">
        <f t="shared" si="159"/>
        <v/>
      </c>
      <c r="BB328" s="265">
        <f t="shared" si="154"/>
        <v>0</v>
      </c>
      <c r="BC328" s="266">
        <f t="shared" si="155"/>
        <v>0</v>
      </c>
    </row>
    <row r="329" spans="1:55" ht="18" hidden="1" customHeight="1" x14ac:dyDescent="0.25">
      <c r="A329" s="548" t="s">
        <v>455</v>
      </c>
      <c r="B329" s="281" t="s">
        <v>7</v>
      </c>
      <c r="C329" s="549" t="s">
        <v>373</v>
      </c>
      <c r="D329" s="289"/>
      <c r="E329" s="301" t="s">
        <v>140</v>
      </c>
      <c r="F329" s="291"/>
      <c r="G329" s="292"/>
      <c r="H329" s="290" t="s">
        <v>140</v>
      </c>
      <c r="I329" s="293"/>
      <c r="J329" s="289"/>
      <c r="K329" s="301" t="s">
        <v>140</v>
      </c>
      <c r="L329" s="291"/>
      <c r="M329" s="292"/>
      <c r="N329" s="290" t="s">
        <v>140</v>
      </c>
      <c r="O329" s="293"/>
      <c r="P329" s="289"/>
      <c r="Q329" s="301" t="s">
        <v>140</v>
      </c>
      <c r="R329" s="291"/>
      <c r="S329" s="292"/>
      <c r="T329" s="290" t="s">
        <v>140</v>
      </c>
      <c r="U329" s="293"/>
      <c r="V329" s="289"/>
      <c r="W329" s="301" t="s">
        <v>140</v>
      </c>
      <c r="X329" s="291"/>
      <c r="Y329" s="292"/>
      <c r="Z329" s="290" t="s">
        <v>140</v>
      </c>
      <c r="AA329" s="293"/>
      <c r="AB329" s="303"/>
      <c r="AC329" s="301" t="s">
        <v>140</v>
      </c>
      <c r="AD329" s="304"/>
      <c r="AE329" s="300"/>
      <c r="AF329" s="301" t="s">
        <v>140</v>
      </c>
      <c r="AG329" s="302"/>
      <c r="AH329" s="289"/>
      <c r="AI329" s="301" t="s">
        <v>140</v>
      </c>
      <c r="AJ329" s="291"/>
      <c r="AK329" s="292"/>
      <c r="AL329" s="290" t="s">
        <v>140</v>
      </c>
      <c r="AM329" s="293"/>
      <c r="AN329" s="289"/>
      <c r="AO329" s="301" t="s">
        <v>140</v>
      </c>
      <c r="AP329" s="291"/>
      <c r="AQ329" s="292"/>
      <c r="AR329" s="290" t="s">
        <v>140</v>
      </c>
      <c r="AS329" s="293"/>
      <c r="AT329" s="289"/>
      <c r="AU329" s="301" t="s">
        <v>140</v>
      </c>
      <c r="AV329" s="291"/>
      <c r="AW329" s="292"/>
      <c r="AX329" s="290" t="s">
        <v>140</v>
      </c>
      <c r="AY329" s="293"/>
      <c r="AZ329" s="287" t="str">
        <f t="shared" si="158"/>
        <v/>
      </c>
      <c r="BA329" s="288" t="str">
        <f t="shared" si="159"/>
        <v/>
      </c>
      <c r="BB329" s="265">
        <f t="shared" si="154"/>
        <v>0</v>
      </c>
      <c r="BC329" s="266">
        <f t="shared" si="155"/>
        <v>0</v>
      </c>
    </row>
    <row r="330" spans="1:55" ht="18" hidden="1" customHeight="1" x14ac:dyDescent="0.25">
      <c r="A330" s="501" t="s">
        <v>455</v>
      </c>
      <c r="B330" s="281" t="s">
        <v>7</v>
      </c>
      <c r="C330" s="547" t="s">
        <v>419</v>
      </c>
      <c r="D330" s="289"/>
      <c r="E330" s="301" t="s">
        <v>140</v>
      </c>
      <c r="F330" s="291"/>
      <c r="G330" s="292"/>
      <c r="H330" s="290" t="s">
        <v>140</v>
      </c>
      <c r="I330" s="293"/>
      <c r="J330" s="289"/>
      <c r="K330" s="301" t="s">
        <v>140</v>
      </c>
      <c r="L330" s="291"/>
      <c r="M330" s="292"/>
      <c r="N330" s="290" t="s">
        <v>140</v>
      </c>
      <c r="O330" s="293"/>
      <c r="P330" s="289"/>
      <c r="Q330" s="301" t="s">
        <v>140</v>
      </c>
      <c r="R330" s="291"/>
      <c r="S330" s="292"/>
      <c r="T330" s="290" t="s">
        <v>140</v>
      </c>
      <c r="U330" s="293"/>
      <c r="V330" s="289"/>
      <c r="W330" s="301" t="s">
        <v>140</v>
      </c>
      <c r="X330" s="291"/>
      <c r="Y330" s="292"/>
      <c r="Z330" s="290" t="s">
        <v>140</v>
      </c>
      <c r="AA330" s="293"/>
      <c r="AB330" s="303"/>
      <c r="AC330" s="301" t="s">
        <v>140</v>
      </c>
      <c r="AD330" s="304"/>
      <c r="AE330" s="300"/>
      <c r="AF330" s="301" t="s">
        <v>140</v>
      </c>
      <c r="AG330" s="302"/>
      <c r="AH330" s="289"/>
      <c r="AI330" s="301" t="s">
        <v>140</v>
      </c>
      <c r="AJ330" s="291"/>
      <c r="AK330" s="292"/>
      <c r="AL330" s="290" t="s">
        <v>140</v>
      </c>
      <c r="AM330" s="293"/>
      <c r="AN330" s="289"/>
      <c r="AO330" s="301" t="s">
        <v>140</v>
      </c>
      <c r="AP330" s="291"/>
      <c r="AQ330" s="292"/>
      <c r="AR330" s="290" t="s">
        <v>140</v>
      </c>
      <c r="AS330" s="293"/>
      <c r="AT330" s="289"/>
      <c r="AU330" s="301" t="s">
        <v>140</v>
      </c>
      <c r="AV330" s="291"/>
      <c r="AW330" s="292"/>
      <c r="AX330" s="290" t="s">
        <v>140</v>
      </c>
      <c r="AY330" s="293"/>
      <c r="AZ330" s="287" t="str">
        <f t="shared" si="158"/>
        <v/>
      </c>
      <c r="BA330" s="288" t="str">
        <f t="shared" si="159"/>
        <v/>
      </c>
      <c r="BB330" s="265">
        <f t="shared" si="154"/>
        <v>0</v>
      </c>
      <c r="BC330" s="266">
        <f t="shared" si="155"/>
        <v>0</v>
      </c>
    </row>
    <row r="331" spans="1:55" ht="18" hidden="1" customHeight="1" x14ac:dyDescent="0.25">
      <c r="A331" s="548" t="s">
        <v>374</v>
      </c>
      <c r="B331" s="281" t="s">
        <v>7</v>
      </c>
      <c r="C331" s="549" t="s">
        <v>455</v>
      </c>
      <c r="D331" s="289"/>
      <c r="E331" s="301" t="s">
        <v>140</v>
      </c>
      <c r="F331" s="291"/>
      <c r="G331" s="292"/>
      <c r="H331" s="290" t="s">
        <v>140</v>
      </c>
      <c r="I331" s="293"/>
      <c r="J331" s="289"/>
      <c r="K331" s="301" t="s">
        <v>140</v>
      </c>
      <c r="L331" s="291"/>
      <c r="M331" s="292"/>
      <c r="N331" s="290" t="s">
        <v>140</v>
      </c>
      <c r="O331" s="293"/>
      <c r="P331" s="289"/>
      <c r="Q331" s="301" t="s">
        <v>140</v>
      </c>
      <c r="R331" s="291"/>
      <c r="S331" s="292"/>
      <c r="T331" s="290" t="s">
        <v>140</v>
      </c>
      <c r="U331" s="293"/>
      <c r="V331" s="289"/>
      <c r="W331" s="301" t="s">
        <v>140</v>
      </c>
      <c r="X331" s="291"/>
      <c r="Y331" s="292"/>
      <c r="Z331" s="290" t="s">
        <v>140</v>
      </c>
      <c r="AA331" s="293"/>
      <c r="AB331" s="303"/>
      <c r="AC331" s="301" t="s">
        <v>140</v>
      </c>
      <c r="AD331" s="304"/>
      <c r="AE331" s="300"/>
      <c r="AF331" s="301" t="s">
        <v>140</v>
      </c>
      <c r="AG331" s="302"/>
      <c r="AH331" s="289"/>
      <c r="AI331" s="301" t="s">
        <v>140</v>
      </c>
      <c r="AJ331" s="291"/>
      <c r="AK331" s="292"/>
      <c r="AL331" s="290" t="s">
        <v>140</v>
      </c>
      <c r="AM331" s="293"/>
      <c r="AN331" s="289"/>
      <c r="AO331" s="301" t="s">
        <v>140</v>
      </c>
      <c r="AP331" s="291"/>
      <c r="AQ331" s="292"/>
      <c r="AR331" s="290" t="s">
        <v>140</v>
      </c>
      <c r="AS331" s="293"/>
      <c r="AT331" s="289"/>
      <c r="AU331" s="301" t="s">
        <v>140</v>
      </c>
      <c r="AV331" s="291"/>
      <c r="AW331" s="292"/>
      <c r="AX331" s="290" t="s">
        <v>140</v>
      </c>
      <c r="AY331" s="293"/>
      <c r="AZ331" s="287" t="str">
        <f t="shared" si="158"/>
        <v/>
      </c>
      <c r="BA331" s="288" t="str">
        <f t="shared" si="159"/>
        <v/>
      </c>
      <c r="BB331" s="265">
        <f t="shared" si="154"/>
        <v>0</v>
      </c>
      <c r="BC331" s="266">
        <f t="shared" si="155"/>
        <v>0</v>
      </c>
    </row>
    <row r="332" spans="1:55" ht="18" hidden="1" customHeight="1" x14ac:dyDescent="0.25">
      <c r="A332" s="548" t="s">
        <v>374</v>
      </c>
      <c r="B332" s="281" t="s">
        <v>7</v>
      </c>
      <c r="C332" s="549" t="s">
        <v>419</v>
      </c>
      <c r="D332" s="289"/>
      <c r="E332" s="301" t="s">
        <v>140</v>
      </c>
      <c r="F332" s="291"/>
      <c r="G332" s="292"/>
      <c r="H332" s="290" t="s">
        <v>140</v>
      </c>
      <c r="I332" s="293"/>
      <c r="J332" s="289"/>
      <c r="K332" s="301" t="s">
        <v>140</v>
      </c>
      <c r="L332" s="291"/>
      <c r="M332" s="292"/>
      <c r="N332" s="290" t="s">
        <v>140</v>
      </c>
      <c r="O332" s="293"/>
      <c r="P332" s="289"/>
      <c r="Q332" s="301" t="s">
        <v>140</v>
      </c>
      <c r="R332" s="291"/>
      <c r="S332" s="292"/>
      <c r="T332" s="290" t="s">
        <v>140</v>
      </c>
      <c r="U332" s="293"/>
      <c r="V332" s="289"/>
      <c r="W332" s="301" t="s">
        <v>140</v>
      </c>
      <c r="X332" s="291"/>
      <c r="Y332" s="292"/>
      <c r="Z332" s="290" t="s">
        <v>140</v>
      </c>
      <c r="AA332" s="293"/>
      <c r="AB332" s="303"/>
      <c r="AC332" s="301" t="s">
        <v>140</v>
      </c>
      <c r="AD332" s="304"/>
      <c r="AE332" s="300"/>
      <c r="AF332" s="301" t="s">
        <v>140</v>
      </c>
      <c r="AG332" s="302"/>
      <c r="AH332" s="289"/>
      <c r="AI332" s="301" t="s">
        <v>140</v>
      </c>
      <c r="AJ332" s="291"/>
      <c r="AK332" s="292"/>
      <c r="AL332" s="290" t="s">
        <v>140</v>
      </c>
      <c r="AM332" s="293"/>
      <c r="AN332" s="289"/>
      <c r="AO332" s="301" t="s">
        <v>140</v>
      </c>
      <c r="AP332" s="291"/>
      <c r="AQ332" s="292"/>
      <c r="AR332" s="290" t="s">
        <v>140</v>
      </c>
      <c r="AS332" s="293"/>
      <c r="AT332" s="289"/>
      <c r="AU332" s="301" t="s">
        <v>140</v>
      </c>
      <c r="AV332" s="291"/>
      <c r="AW332" s="292"/>
      <c r="AX332" s="290" t="s">
        <v>140</v>
      </c>
      <c r="AY332" s="293"/>
      <c r="AZ332" s="287" t="str">
        <f t="shared" si="158"/>
        <v/>
      </c>
      <c r="BA332" s="288" t="str">
        <f t="shared" si="159"/>
        <v/>
      </c>
      <c r="BB332" s="265">
        <f t="shared" si="154"/>
        <v>0</v>
      </c>
      <c r="BC332" s="266">
        <f t="shared" si="155"/>
        <v>0</v>
      </c>
    </row>
    <row r="333" spans="1:55" ht="18" hidden="1" customHeight="1" x14ac:dyDescent="0.25">
      <c r="A333" s="548" t="s">
        <v>394</v>
      </c>
      <c r="B333" s="281" t="s">
        <v>7</v>
      </c>
      <c r="C333" s="549" t="s">
        <v>374</v>
      </c>
      <c r="D333" s="289"/>
      <c r="E333" s="301" t="s">
        <v>140</v>
      </c>
      <c r="F333" s="291"/>
      <c r="G333" s="292"/>
      <c r="H333" s="290" t="s">
        <v>140</v>
      </c>
      <c r="I333" s="293"/>
      <c r="J333" s="289"/>
      <c r="K333" s="301" t="s">
        <v>140</v>
      </c>
      <c r="L333" s="291"/>
      <c r="M333" s="292"/>
      <c r="N333" s="290" t="s">
        <v>140</v>
      </c>
      <c r="O333" s="293"/>
      <c r="P333" s="289"/>
      <c r="Q333" s="301" t="s">
        <v>140</v>
      </c>
      <c r="R333" s="291"/>
      <c r="S333" s="292"/>
      <c r="T333" s="290" t="s">
        <v>140</v>
      </c>
      <c r="U333" s="293"/>
      <c r="V333" s="289"/>
      <c r="W333" s="301" t="s">
        <v>140</v>
      </c>
      <c r="X333" s="291"/>
      <c r="Y333" s="292"/>
      <c r="Z333" s="290" t="s">
        <v>140</v>
      </c>
      <c r="AA333" s="293"/>
      <c r="AB333" s="303"/>
      <c r="AC333" s="301" t="s">
        <v>140</v>
      </c>
      <c r="AD333" s="304"/>
      <c r="AE333" s="300"/>
      <c r="AF333" s="301" t="s">
        <v>140</v>
      </c>
      <c r="AG333" s="302"/>
      <c r="AH333" s="289"/>
      <c r="AI333" s="301" t="s">
        <v>140</v>
      </c>
      <c r="AJ333" s="291"/>
      <c r="AK333" s="292"/>
      <c r="AL333" s="290" t="s">
        <v>140</v>
      </c>
      <c r="AM333" s="293"/>
      <c r="AN333" s="289"/>
      <c r="AO333" s="301" t="s">
        <v>140</v>
      </c>
      <c r="AP333" s="291"/>
      <c r="AQ333" s="292"/>
      <c r="AR333" s="290" t="s">
        <v>140</v>
      </c>
      <c r="AS333" s="293"/>
      <c r="AT333" s="289"/>
      <c r="AU333" s="301" t="s">
        <v>140</v>
      </c>
      <c r="AV333" s="291"/>
      <c r="AW333" s="292"/>
      <c r="AX333" s="290" t="s">
        <v>140</v>
      </c>
      <c r="AY333" s="293"/>
      <c r="AZ333" s="287" t="str">
        <f t="shared" si="158"/>
        <v/>
      </c>
      <c r="BA333" s="288" t="str">
        <f t="shared" si="159"/>
        <v/>
      </c>
      <c r="BB333" s="265">
        <f t="shared" si="154"/>
        <v>0</v>
      </c>
      <c r="BC333" s="266">
        <f t="shared" si="155"/>
        <v>0</v>
      </c>
    </row>
    <row r="334" spans="1:55" ht="18" hidden="1" customHeight="1" x14ac:dyDescent="0.25">
      <c r="A334" s="548" t="s">
        <v>373</v>
      </c>
      <c r="B334" s="281" t="s">
        <v>7</v>
      </c>
      <c r="C334" s="549" t="s">
        <v>459</v>
      </c>
      <c r="D334" s="289"/>
      <c r="E334" s="301" t="s">
        <v>140</v>
      </c>
      <c r="F334" s="291"/>
      <c r="G334" s="292"/>
      <c r="H334" s="290" t="s">
        <v>140</v>
      </c>
      <c r="I334" s="293"/>
      <c r="J334" s="289"/>
      <c r="K334" s="301" t="s">
        <v>140</v>
      </c>
      <c r="L334" s="291"/>
      <c r="M334" s="292"/>
      <c r="N334" s="290" t="s">
        <v>140</v>
      </c>
      <c r="O334" s="293"/>
      <c r="P334" s="289"/>
      <c r="Q334" s="301" t="s">
        <v>140</v>
      </c>
      <c r="R334" s="291"/>
      <c r="S334" s="292"/>
      <c r="T334" s="290" t="s">
        <v>140</v>
      </c>
      <c r="U334" s="293"/>
      <c r="V334" s="289"/>
      <c r="W334" s="301" t="s">
        <v>140</v>
      </c>
      <c r="X334" s="291"/>
      <c r="Y334" s="292"/>
      <c r="Z334" s="290" t="s">
        <v>140</v>
      </c>
      <c r="AA334" s="293"/>
      <c r="AB334" s="303"/>
      <c r="AC334" s="301" t="s">
        <v>140</v>
      </c>
      <c r="AD334" s="304"/>
      <c r="AE334" s="300"/>
      <c r="AF334" s="301" t="s">
        <v>140</v>
      </c>
      <c r="AG334" s="302"/>
      <c r="AH334" s="289"/>
      <c r="AI334" s="301" t="s">
        <v>140</v>
      </c>
      <c r="AJ334" s="291"/>
      <c r="AK334" s="292"/>
      <c r="AL334" s="290" t="s">
        <v>140</v>
      </c>
      <c r="AM334" s="293"/>
      <c r="AN334" s="289"/>
      <c r="AO334" s="301" t="s">
        <v>140</v>
      </c>
      <c r="AP334" s="291"/>
      <c r="AQ334" s="292"/>
      <c r="AR334" s="290" t="s">
        <v>140</v>
      </c>
      <c r="AS334" s="293"/>
      <c r="AT334" s="289"/>
      <c r="AU334" s="301" t="s">
        <v>140</v>
      </c>
      <c r="AV334" s="291"/>
      <c r="AW334" s="292"/>
      <c r="AX334" s="290" t="s">
        <v>140</v>
      </c>
      <c r="AY334" s="293"/>
      <c r="AZ334" s="287" t="str">
        <f t="shared" si="158"/>
        <v/>
      </c>
      <c r="BA334" s="288" t="str">
        <f t="shared" si="159"/>
        <v/>
      </c>
      <c r="BB334" s="265">
        <f t="shared" si="154"/>
        <v>0</v>
      </c>
      <c r="BC334" s="266">
        <f t="shared" si="155"/>
        <v>0</v>
      </c>
    </row>
    <row r="335" spans="1:55" ht="18" hidden="1" customHeight="1" x14ac:dyDescent="0.25">
      <c r="A335" s="501" t="s">
        <v>455</v>
      </c>
      <c r="B335" s="281" t="s">
        <v>7</v>
      </c>
      <c r="C335" s="547" t="s">
        <v>396</v>
      </c>
      <c r="D335" s="289"/>
      <c r="E335" s="301" t="s">
        <v>140</v>
      </c>
      <c r="F335" s="291"/>
      <c r="G335" s="292"/>
      <c r="H335" s="290" t="s">
        <v>140</v>
      </c>
      <c r="I335" s="293"/>
      <c r="J335" s="289"/>
      <c r="K335" s="301" t="s">
        <v>140</v>
      </c>
      <c r="L335" s="291"/>
      <c r="M335" s="292"/>
      <c r="N335" s="290" t="s">
        <v>140</v>
      </c>
      <c r="O335" s="293"/>
      <c r="P335" s="289"/>
      <c r="Q335" s="301" t="s">
        <v>140</v>
      </c>
      <c r="R335" s="291"/>
      <c r="S335" s="292"/>
      <c r="T335" s="290" t="s">
        <v>140</v>
      </c>
      <c r="U335" s="293"/>
      <c r="V335" s="289"/>
      <c r="W335" s="301" t="s">
        <v>140</v>
      </c>
      <c r="X335" s="291"/>
      <c r="Y335" s="292"/>
      <c r="Z335" s="290" t="s">
        <v>140</v>
      </c>
      <c r="AA335" s="293"/>
      <c r="AB335" s="303"/>
      <c r="AC335" s="301" t="s">
        <v>140</v>
      </c>
      <c r="AD335" s="304"/>
      <c r="AE335" s="300"/>
      <c r="AF335" s="301" t="s">
        <v>140</v>
      </c>
      <c r="AG335" s="302"/>
      <c r="AH335" s="289"/>
      <c r="AI335" s="301" t="s">
        <v>140</v>
      </c>
      <c r="AJ335" s="291"/>
      <c r="AK335" s="292"/>
      <c r="AL335" s="290" t="s">
        <v>140</v>
      </c>
      <c r="AM335" s="293"/>
      <c r="AN335" s="289"/>
      <c r="AO335" s="301" t="s">
        <v>140</v>
      </c>
      <c r="AP335" s="291"/>
      <c r="AQ335" s="292"/>
      <c r="AR335" s="290" t="s">
        <v>140</v>
      </c>
      <c r="AS335" s="293"/>
      <c r="AT335" s="289"/>
      <c r="AU335" s="301" t="s">
        <v>140</v>
      </c>
      <c r="AV335" s="291"/>
      <c r="AW335" s="292"/>
      <c r="AX335" s="290" t="s">
        <v>140</v>
      </c>
      <c r="AY335" s="293"/>
      <c r="AZ335" s="287" t="str">
        <f t="shared" si="158"/>
        <v/>
      </c>
      <c r="BA335" s="288" t="str">
        <f t="shared" si="159"/>
        <v/>
      </c>
      <c r="BB335" s="265">
        <f t="shared" si="154"/>
        <v>0</v>
      </c>
      <c r="BC335" s="266">
        <f t="shared" si="155"/>
        <v>0</v>
      </c>
    </row>
    <row r="336" spans="1:55" ht="18" hidden="1" customHeight="1" x14ac:dyDescent="0.25">
      <c r="A336" s="548" t="s">
        <v>455</v>
      </c>
      <c r="B336" s="281" t="s">
        <v>7</v>
      </c>
      <c r="C336" s="549" t="s">
        <v>459</v>
      </c>
      <c r="D336" s="289"/>
      <c r="E336" s="301" t="s">
        <v>140</v>
      </c>
      <c r="F336" s="291"/>
      <c r="G336" s="292"/>
      <c r="H336" s="290" t="s">
        <v>140</v>
      </c>
      <c r="I336" s="293"/>
      <c r="J336" s="289"/>
      <c r="K336" s="301" t="s">
        <v>140</v>
      </c>
      <c r="L336" s="291"/>
      <c r="M336" s="292"/>
      <c r="N336" s="290" t="s">
        <v>140</v>
      </c>
      <c r="O336" s="293"/>
      <c r="P336" s="289"/>
      <c r="Q336" s="301" t="s">
        <v>140</v>
      </c>
      <c r="R336" s="291"/>
      <c r="S336" s="292"/>
      <c r="T336" s="290" t="s">
        <v>140</v>
      </c>
      <c r="U336" s="293"/>
      <c r="V336" s="289"/>
      <c r="W336" s="301" t="s">
        <v>140</v>
      </c>
      <c r="X336" s="291"/>
      <c r="Y336" s="292"/>
      <c r="Z336" s="290" t="s">
        <v>140</v>
      </c>
      <c r="AA336" s="293"/>
      <c r="AB336" s="303"/>
      <c r="AC336" s="301" t="s">
        <v>140</v>
      </c>
      <c r="AD336" s="304"/>
      <c r="AE336" s="300"/>
      <c r="AF336" s="301" t="s">
        <v>140</v>
      </c>
      <c r="AG336" s="302"/>
      <c r="AH336" s="289"/>
      <c r="AI336" s="301" t="s">
        <v>140</v>
      </c>
      <c r="AJ336" s="291"/>
      <c r="AK336" s="292"/>
      <c r="AL336" s="290" t="s">
        <v>140</v>
      </c>
      <c r="AM336" s="293"/>
      <c r="AN336" s="289"/>
      <c r="AO336" s="301" t="s">
        <v>140</v>
      </c>
      <c r="AP336" s="291"/>
      <c r="AQ336" s="292"/>
      <c r="AR336" s="290" t="s">
        <v>140</v>
      </c>
      <c r="AS336" s="293"/>
      <c r="AT336" s="289"/>
      <c r="AU336" s="301" t="s">
        <v>140</v>
      </c>
      <c r="AV336" s="291"/>
      <c r="AW336" s="292"/>
      <c r="AX336" s="290" t="s">
        <v>140</v>
      </c>
      <c r="AY336" s="293"/>
      <c r="AZ336" s="287" t="str">
        <f t="shared" si="158"/>
        <v/>
      </c>
      <c r="BA336" s="288" t="str">
        <f t="shared" si="159"/>
        <v/>
      </c>
      <c r="BB336" s="265">
        <f t="shared" si="154"/>
        <v>0</v>
      </c>
      <c r="BC336" s="266">
        <f t="shared" si="155"/>
        <v>0</v>
      </c>
    </row>
    <row r="337" spans="1:55" ht="18" hidden="1" customHeight="1" x14ac:dyDescent="0.25">
      <c r="A337" s="548" t="s">
        <v>373</v>
      </c>
      <c r="B337" s="281" t="s">
        <v>7</v>
      </c>
      <c r="C337" s="549" t="s">
        <v>419</v>
      </c>
      <c r="D337" s="289"/>
      <c r="E337" s="301" t="s">
        <v>140</v>
      </c>
      <c r="F337" s="291"/>
      <c r="G337" s="292"/>
      <c r="H337" s="290" t="s">
        <v>140</v>
      </c>
      <c r="I337" s="293"/>
      <c r="J337" s="289"/>
      <c r="K337" s="301" t="s">
        <v>140</v>
      </c>
      <c r="L337" s="291"/>
      <c r="M337" s="292"/>
      <c r="N337" s="290" t="s">
        <v>140</v>
      </c>
      <c r="O337" s="293"/>
      <c r="P337" s="289"/>
      <c r="Q337" s="301" t="s">
        <v>140</v>
      </c>
      <c r="R337" s="291"/>
      <c r="S337" s="292"/>
      <c r="T337" s="290" t="s">
        <v>140</v>
      </c>
      <c r="U337" s="293"/>
      <c r="V337" s="289"/>
      <c r="W337" s="301" t="s">
        <v>140</v>
      </c>
      <c r="X337" s="291"/>
      <c r="Y337" s="292"/>
      <c r="Z337" s="290" t="s">
        <v>140</v>
      </c>
      <c r="AA337" s="293"/>
      <c r="AB337" s="303"/>
      <c r="AC337" s="301" t="s">
        <v>140</v>
      </c>
      <c r="AD337" s="304"/>
      <c r="AE337" s="300"/>
      <c r="AF337" s="301" t="s">
        <v>140</v>
      </c>
      <c r="AG337" s="302"/>
      <c r="AH337" s="289"/>
      <c r="AI337" s="301" t="s">
        <v>140</v>
      </c>
      <c r="AJ337" s="291"/>
      <c r="AK337" s="292"/>
      <c r="AL337" s="290" t="s">
        <v>140</v>
      </c>
      <c r="AM337" s="293"/>
      <c r="AN337" s="289"/>
      <c r="AO337" s="301" t="s">
        <v>140</v>
      </c>
      <c r="AP337" s="291"/>
      <c r="AQ337" s="292"/>
      <c r="AR337" s="290" t="s">
        <v>140</v>
      </c>
      <c r="AS337" s="293"/>
      <c r="AT337" s="289"/>
      <c r="AU337" s="301" t="s">
        <v>140</v>
      </c>
      <c r="AV337" s="291"/>
      <c r="AW337" s="292"/>
      <c r="AX337" s="290" t="s">
        <v>140</v>
      </c>
      <c r="AY337" s="293"/>
      <c r="AZ337" s="287" t="str">
        <f t="shared" si="158"/>
        <v/>
      </c>
      <c r="BA337" s="288" t="str">
        <f t="shared" si="159"/>
        <v/>
      </c>
      <c r="BB337" s="265">
        <f t="shared" si="154"/>
        <v>0</v>
      </c>
      <c r="BC337" s="266">
        <f t="shared" si="155"/>
        <v>0</v>
      </c>
    </row>
    <row r="338" spans="1:55" ht="18" hidden="1" customHeight="1" x14ac:dyDescent="0.25">
      <c r="A338" s="548" t="s">
        <v>374</v>
      </c>
      <c r="B338" s="281" t="s">
        <v>7</v>
      </c>
      <c r="C338" s="549" t="s">
        <v>373</v>
      </c>
      <c r="D338" s="289"/>
      <c r="E338" s="301" t="s">
        <v>140</v>
      </c>
      <c r="F338" s="291"/>
      <c r="G338" s="292"/>
      <c r="H338" s="290" t="s">
        <v>140</v>
      </c>
      <c r="I338" s="293"/>
      <c r="J338" s="289"/>
      <c r="K338" s="301" t="s">
        <v>140</v>
      </c>
      <c r="L338" s="291"/>
      <c r="M338" s="292"/>
      <c r="N338" s="290" t="s">
        <v>140</v>
      </c>
      <c r="O338" s="293"/>
      <c r="P338" s="289"/>
      <c r="Q338" s="301" t="s">
        <v>140</v>
      </c>
      <c r="R338" s="291"/>
      <c r="S338" s="292"/>
      <c r="T338" s="290" t="s">
        <v>140</v>
      </c>
      <c r="U338" s="293"/>
      <c r="V338" s="289"/>
      <c r="W338" s="301" t="s">
        <v>140</v>
      </c>
      <c r="X338" s="291"/>
      <c r="Y338" s="292"/>
      <c r="Z338" s="290" t="s">
        <v>140</v>
      </c>
      <c r="AA338" s="293"/>
      <c r="AB338" s="303"/>
      <c r="AC338" s="301" t="s">
        <v>140</v>
      </c>
      <c r="AD338" s="304"/>
      <c r="AE338" s="300"/>
      <c r="AF338" s="301" t="s">
        <v>140</v>
      </c>
      <c r="AG338" s="302"/>
      <c r="AH338" s="289"/>
      <c r="AI338" s="301" t="s">
        <v>140</v>
      </c>
      <c r="AJ338" s="291"/>
      <c r="AK338" s="292"/>
      <c r="AL338" s="290" t="s">
        <v>140</v>
      </c>
      <c r="AM338" s="293"/>
      <c r="AN338" s="289"/>
      <c r="AO338" s="301" t="s">
        <v>140</v>
      </c>
      <c r="AP338" s="291"/>
      <c r="AQ338" s="292"/>
      <c r="AR338" s="290" t="s">
        <v>140</v>
      </c>
      <c r="AS338" s="293"/>
      <c r="AT338" s="289"/>
      <c r="AU338" s="301" t="s">
        <v>140</v>
      </c>
      <c r="AV338" s="291"/>
      <c r="AW338" s="292"/>
      <c r="AX338" s="290" t="s">
        <v>140</v>
      </c>
      <c r="AY338" s="293"/>
      <c r="AZ338" s="287" t="str">
        <f t="shared" si="158"/>
        <v/>
      </c>
      <c r="BA338" s="288" t="str">
        <f t="shared" si="159"/>
        <v/>
      </c>
      <c r="BB338" s="265">
        <f t="shared" si="154"/>
        <v>0</v>
      </c>
      <c r="BC338" s="266">
        <f t="shared" si="155"/>
        <v>0</v>
      </c>
    </row>
    <row r="339" spans="1:55" ht="18" hidden="1" customHeight="1" x14ac:dyDescent="0.25">
      <c r="A339" s="398"/>
      <c r="B339" s="281" t="s">
        <v>7</v>
      </c>
      <c r="C339" s="266"/>
      <c r="D339" s="303"/>
      <c r="E339" s="301" t="s">
        <v>140</v>
      </c>
      <c r="F339" s="304"/>
      <c r="G339" s="300"/>
      <c r="H339" s="301" t="s">
        <v>140</v>
      </c>
      <c r="I339" s="302"/>
      <c r="J339" s="289"/>
      <c r="K339" s="301" t="s">
        <v>140</v>
      </c>
      <c r="L339" s="291"/>
      <c r="M339" s="292"/>
      <c r="N339" s="290" t="s">
        <v>140</v>
      </c>
      <c r="O339" s="293"/>
      <c r="P339" s="289"/>
      <c r="Q339" s="301" t="s">
        <v>140</v>
      </c>
      <c r="R339" s="291"/>
      <c r="S339" s="292"/>
      <c r="T339" s="290" t="s">
        <v>140</v>
      </c>
      <c r="U339" s="293"/>
      <c r="V339" s="289"/>
      <c r="W339" s="301" t="s">
        <v>140</v>
      </c>
      <c r="X339" s="291"/>
      <c r="Y339" s="292"/>
      <c r="Z339" s="290" t="s">
        <v>140</v>
      </c>
      <c r="AA339" s="293"/>
      <c r="AB339" s="289"/>
      <c r="AC339" s="301" t="s">
        <v>140</v>
      </c>
      <c r="AD339" s="291"/>
      <c r="AE339" s="292"/>
      <c r="AF339" s="290" t="s">
        <v>140</v>
      </c>
      <c r="AG339" s="293"/>
      <c r="AH339" s="289"/>
      <c r="AI339" s="301" t="s">
        <v>140</v>
      </c>
      <c r="AJ339" s="291"/>
      <c r="AK339" s="292"/>
      <c r="AL339" s="290" t="s">
        <v>140</v>
      </c>
      <c r="AM339" s="293"/>
      <c r="AN339" s="289"/>
      <c r="AO339" s="301" t="s">
        <v>140</v>
      </c>
      <c r="AP339" s="291"/>
      <c r="AQ339" s="292"/>
      <c r="AR339" s="290" t="s">
        <v>140</v>
      </c>
      <c r="AS339" s="293"/>
      <c r="AT339" s="289"/>
      <c r="AU339" s="301" t="s">
        <v>140</v>
      </c>
      <c r="AV339" s="291"/>
      <c r="AW339" s="292"/>
      <c r="AX339" s="290" t="s">
        <v>140</v>
      </c>
      <c r="AY339" s="293"/>
      <c r="AZ339" s="287" t="str">
        <f t="shared" ref="AZ339:AZ350" si="160">IF(BB339&gt;0,BB339,IF(BC339&gt;0,BB339,""))</f>
        <v/>
      </c>
      <c r="BA339" s="288" t="str">
        <f t="shared" ref="BA339:BA350" si="161">IF(BB339&gt;0,BC339,IF(BC339&gt;0,BC339,""))</f>
        <v/>
      </c>
      <c r="BB339" s="265">
        <f t="shared" si="154"/>
        <v>0</v>
      </c>
      <c r="BC339" s="266">
        <f t="shared" si="155"/>
        <v>0</v>
      </c>
    </row>
    <row r="340" spans="1:55" ht="18" hidden="1" customHeight="1" x14ac:dyDescent="0.25">
      <c r="A340" s="398"/>
      <c r="B340" s="281" t="s">
        <v>7</v>
      </c>
      <c r="C340" s="427"/>
      <c r="D340" s="303"/>
      <c r="E340" s="301" t="s">
        <v>140</v>
      </c>
      <c r="F340" s="304"/>
      <c r="G340" s="300"/>
      <c r="H340" s="301" t="s">
        <v>140</v>
      </c>
      <c r="I340" s="302"/>
      <c r="J340" s="289"/>
      <c r="K340" s="301" t="s">
        <v>140</v>
      </c>
      <c r="L340" s="291"/>
      <c r="M340" s="292"/>
      <c r="N340" s="290" t="s">
        <v>140</v>
      </c>
      <c r="O340" s="293"/>
      <c r="P340" s="289"/>
      <c r="Q340" s="301" t="s">
        <v>140</v>
      </c>
      <c r="R340" s="291"/>
      <c r="S340" s="292"/>
      <c r="T340" s="290" t="s">
        <v>140</v>
      </c>
      <c r="U340" s="293"/>
      <c r="V340" s="289"/>
      <c r="W340" s="301" t="s">
        <v>140</v>
      </c>
      <c r="X340" s="291"/>
      <c r="Y340" s="292"/>
      <c r="Z340" s="290" t="s">
        <v>140</v>
      </c>
      <c r="AA340" s="293"/>
      <c r="AB340" s="289"/>
      <c r="AC340" s="301" t="s">
        <v>140</v>
      </c>
      <c r="AD340" s="291"/>
      <c r="AE340" s="292"/>
      <c r="AF340" s="290" t="s">
        <v>140</v>
      </c>
      <c r="AG340" s="293"/>
      <c r="AH340" s="289"/>
      <c r="AI340" s="301" t="s">
        <v>140</v>
      </c>
      <c r="AJ340" s="291"/>
      <c r="AK340" s="292"/>
      <c r="AL340" s="290" t="s">
        <v>140</v>
      </c>
      <c r="AM340" s="293"/>
      <c r="AN340" s="289"/>
      <c r="AO340" s="301" t="s">
        <v>140</v>
      </c>
      <c r="AP340" s="291"/>
      <c r="AQ340" s="292"/>
      <c r="AR340" s="290" t="s">
        <v>140</v>
      </c>
      <c r="AS340" s="293"/>
      <c r="AT340" s="289"/>
      <c r="AU340" s="301" t="s">
        <v>140</v>
      </c>
      <c r="AV340" s="291"/>
      <c r="AW340" s="292"/>
      <c r="AX340" s="290" t="s">
        <v>140</v>
      </c>
      <c r="AY340" s="293"/>
      <c r="AZ340" s="287" t="str">
        <f t="shared" si="160"/>
        <v/>
      </c>
      <c r="BA340" s="288" t="str">
        <f t="shared" si="161"/>
        <v/>
      </c>
      <c r="BB340" s="265">
        <f t="shared" si="154"/>
        <v>0</v>
      </c>
      <c r="BC340" s="266">
        <f t="shared" si="155"/>
        <v>0</v>
      </c>
    </row>
    <row r="341" spans="1:55" s="460" customFormat="1" ht="18" hidden="1" customHeight="1" x14ac:dyDescent="0.25">
      <c r="A341" s="461"/>
      <c r="B341" s="281" t="s">
        <v>7</v>
      </c>
      <c r="C341" s="462"/>
      <c r="D341" s="303"/>
      <c r="E341" s="301" t="s">
        <v>140</v>
      </c>
      <c r="F341" s="304"/>
      <c r="G341" s="300"/>
      <c r="H341" s="301" t="s">
        <v>140</v>
      </c>
      <c r="I341" s="302"/>
      <c r="J341" s="289"/>
      <c r="K341" s="301" t="s">
        <v>140</v>
      </c>
      <c r="L341" s="291"/>
      <c r="M341" s="292"/>
      <c r="N341" s="290" t="s">
        <v>140</v>
      </c>
      <c r="O341" s="293"/>
      <c r="P341" s="289"/>
      <c r="Q341" s="301" t="s">
        <v>140</v>
      </c>
      <c r="R341" s="291"/>
      <c r="S341" s="292"/>
      <c r="T341" s="290" t="s">
        <v>140</v>
      </c>
      <c r="U341" s="293"/>
      <c r="V341" s="289"/>
      <c r="W341" s="301" t="s">
        <v>140</v>
      </c>
      <c r="X341" s="291"/>
      <c r="Y341" s="292"/>
      <c r="Z341" s="290" t="s">
        <v>140</v>
      </c>
      <c r="AA341" s="293"/>
      <c r="AB341" s="289"/>
      <c r="AC341" s="301" t="s">
        <v>140</v>
      </c>
      <c r="AD341" s="291"/>
      <c r="AE341" s="292"/>
      <c r="AF341" s="290" t="s">
        <v>140</v>
      </c>
      <c r="AG341" s="293"/>
      <c r="AH341" s="289"/>
      <c r="AI341" s="301" t="s">
        <v>140</v>
      </c>
      <c r="AJ341" s="291"/>
      <c r="AK341" s="292"/>
      <c r="AL341" s="290" t="s">
        <v>140</v>
      </c>
      <c r="AM341" s="293"/>
      <c r="AN341" s="289"/>
      <c r="AO341" s="301" t="s">
        <v>140</v>
      </c>
      <c r="AP341" s="291"/>
      <c r="AQ341" s="292"/>
      <c r="AR341" s="290" t="s">
        <v>140</v>
      </c>
      <c r="AS341" s="293"/>
      <c r="AT341" s="289"/>
      <c r="AU341" s="301" t="s">
        <v>140</v>
      </c>
      <c r="AV341" s="291"/>
      <c r="AW341" s="292"/>
      <c r="AX341" s="290" t="s">
        <v>140</v>
      </c>
      <c r="AY341" s="293"/>
      <c r="AZ341" s="287" t="str">
        <f t="shared" ref="AZ341:AZ346" si="162">IF(BB341&gt;0,BB341,IF(BC341&gt;0,BB341,""))</f>
        <v/>
      </c>
      <c r="BA341" s="288" t="str">
        <f t="shared" ref="BA341:BA346" si="163">IF(BB341&gt;0,BC341,IF(BC341&gt;0,BC341,""))</f>
        <v/>
      </c>
      <c r="BB341" s="460">
        <f t="shared" ref="BB341:BB346" si="164">SUM(D341,G341,J341,M341,P341,S341,V341,Y341,AB341,AE341,AH341,AK341,AN341,AQ341,AT341,AW341)</f>
        <v>0</v>
      </c>
      <c r="BC341" s="463">
        <f t="shared" ref="BC341:BC346" si="165">SUM(F341,I341,L341,O341,R341,U341,X341,AA341,AD341,AG341,AJ341,AM341,AP341,AS341,AV341,AY341)</f>
        <v>0</v>
      </c>
    </row>
    <row r="342" spans="1:55" s="460" customFormat="1" ht="18" hidden="1" customHeight="1" x14ac:dyDescent="0.25">
      <c r="A342" s="461"/>
      <c r="B342" s="281" t="s">
        <v>7</v>
      </c>
      <c r="C342" s="463"/>
      <c r="D342" s="303"/>
      <c r="E342" s="301" t="s">
        <v>140</v>
      </c>
      <c r="F342" s="304"/>
      <c r="G342" s="300"/>
      <c r="H342" s="301" t="s">
        <v>140</v>
      </c>
      <c r="I342" s="302"/>
      <c r="J342" s="289"/>
      <c r="K342" s="301" t="s">
        <v>140</v>
      </c>
      <c r="L342" s="291"/>
      <c r="M342" s="292"/>
      <c r="N342" s="290" t="s">
        <v>140</v>
      </c>
      <c r="O342" s="293"/>
      <c r="P342" s="289"/>
      <c r="Q342" s="301" t="s">
        <v>140</v>
      </c>
      <c r="R342" s="291"/>
      <c r="S342" s="292"/>
      <c r="T342" s="290" t="s">
        <v>140</v>
      </c>
      <c r="U342" s="293"/>
      <c r="V342" s="289"/>
      <c r="W342" s="301" t="s">
        <v>140</v>
      </c>
      <c r="X342" s="291"/>
      <c r="Y342" s="292"/>
      <c r="Z342" s="290" t="s">
        <v>140</v>
      </c>
      <c r="AA342" s="293"/>
      <c r="AB342" s="289"/>
      <c r="AC342" s="301" t="s">
        <v>140</v>
      </c>
      <c r="AD342" s="291"/>
      <c r="AE342" s="292"/>
      <c r="AF342" s="290" t="s">
        <v>140</v>
      </c>
      <c r="AG342" s="293"/>
      <c r="AH342" s="289"/>
      <c r="AI342" s="301" t="s">
        <v>140</v>
      </c>
      <c r="AJ342" s="291"/>
      <c r="AK342" s="292"/>
      <c r="AL342" s="290" t="s">
        <v>140</v>
      </c>
      <c r="AM342" s="293"/>
      <c r="AN342" s="289"/>
      <c r="AO342" s="301" t="s">
        <v>140</v>
      </c>
      <c r="AP342" s="291"/>
      <c r="AQ342" s="292"/>
      <c r="AR342" s="290" t="s">
        <v>140</v>
      </c>
      <c r="AS342" s="293"/>
      <c r="AT342" s="289"/>
      <c r="AU342" s="301" t="s">
        <v>140</v>
      </c>
      <c r="AV342" s="291"/>
      <c r="AW342" s="292"/>
      <c r="AX342" s="290" t="s">
        <v>140</v>
      </c>
      <c r="AY342" s="293"/>
      <c r="AZ342" s="287" t="str">
        <f t="shared" si="162"/>
        <v/>
      </c>
      <c r="BA342" s="288" t="str">
        <f t="shared" si="163"/>
        <v/>
      </c>
      <c r="BB342" s="460">
        <f t="shared" si="164"/>
        <v>0</v>
      </c>
      <c r="BC342" s="463">
        <f t="shared" si="165"/>
        <v>0</v>
      </c>
    </row>
    <row r="343" spans="1:55" s="460" customFormat="1" ht="18" hidden="1" customHeight="1" x14ac:dyDescent="0.25">
      <c r="A343" s="461"/>
      <c r="B343" s="281" t="s">
        <v>7</v>
      </c>
      <c r="C343" s="463"/>
      <c r="D343" s="303"/>
      <c r="E343" s="301" t="s">
        <v>140</v>
      </c>
      <c r="F343" s="304"/>
      <c r="G343" s="300"/>
      <c r="H343" s="301" t="s">
        <v>140</v>
      </c>
      <c r="I343" s="302"/>
      <c r="J343" s="289"/>
      <c r="K343" s="301" t="s">
        <v>140</v>
      </c>
      <c r="L343" s="291"/>
      <c r="M343" s="292"/>
      <c r="N343" s="290" t="s">
        <v>140</v>
      </c>
      <c r="O343" s="293"/>
      <c r="P343" s="289"/>
      <c r="Q343" s="301" t="s">
        <v>140</v>
      </c>
      <c r="R343" s="291"/>
      <c r="S343" s="292"/>
      <c r="T343" s="290" t="s">
        <v>140</v>
      </c>
      <c r="U343" s="293"/>
      <c r="V343" s="289"/>
      <c r="W343" s="301" t="s">
        <v>140</v>
      </c>
      <c r="X343" s="291"/>
      <c r="Y343" s="292"/>
      <c r="Z343" s="290" t="s">
        <v>140</v>
      </c>
      <c r="AA343" s="293"/>
      <c r="AB343" s="289"/>
      <c r="AC343" s="301" t="s">
        <v>140</v>
      </c>
      <c r="AD343" s="291"/>
      <c r="AE343" s="292"/>
      <c r="AF343" s="290" t="s">
        <v>140</v>
      </c>
      <c r="AG343" s="293"/>
      <c r="AH343" s="289"/>
      <c r="AI343" s="301" t="s">
        <v>140</v>
      </c>
      <c r="AJ343" s="291"/>
      <c r="AK343" s="292"/>
      <c r="AL343" s="290" t="s">
        <v>140</v>
      </c>
      <c r="AM343" s="293"/>
      <c r="AN343" s="289"/>
      <c r="AO343" s="301" t="s">
        <v>140</v>
      </c>
      <c r="AP343" s="291"/>
      <c r="AQ343" s="292"/>
      <c r="AR343" s="290" t="s">
        <v>140</v>
      </c>
      <c r="AS343" s="293"/>
      <c r="AT343" s="289"/>
      <c r="AU343" s="301" t="s">
        <v>140</v>
      </c>
      <c r="AV343" s="291"/>
      <c r="AW343" s="292"/>
      <c r="AX343" s="290" t="s">
        <v>140</v>
      </c>
      <c r="AY343" s="293"/>
      <c r="AZ343" s="287" t="str">
        <f t="shared" si="162"/>
        <v/>
      </c>
      <c r="BA343" s="288" t="str">
        <f t="shared" si="163"/>
        <v/>
      </c>
      <c r="BB343" s="460">
        <f t="shared" si="164"/>
        <v>0</v>
      </c>
      <c r="BC343" s="463">
        <f t="shared" si="165"/>
        <v>0</v>
      </c>
    </row>
    <row r="344" spans="1:55" s="460" customFormat="1" ht="18" hidden="1" customHeight="1" x14ac:dyDescent="0.25">
      <c r="A344" s="461"/>
      <c r="B344" s="281" t="s">
        <v>7</v>
      </c>
      <c r="C344" s="463"/>
      <c r="D344" s="303"/>
      <c r="E344" s="301" t="s">
        <v>140</v>
      </c>
      <c r="F344" s="304"/>
      <c r="G344" s="300"/>
      <c r="H344" s="301" t="s">
        <v>140</v>
      </c>
      <c r="I344" s="302"/>
      <c r="J344" s="289"/>
      <c r="K344" s="301" t="s">
        <v>140</v>
      </c>
      <c r="L344" s="291"/>
      <c r="M344" s="292"/>
      <c r="N344" s="290" t="s">
        <v>140</v>
      </c>
      <c r="O344" s="293"/>
      <c r="P344" s="289"/>
      <c r="Q344" s="301" t="s">
        <v>140</v>
      </c>
      <c r="R344" s="291"/>
      <c r="S344" s="292"/>
      <c r="T344" s="290" t="s">
        <v>140</v>
      </c>
      <c r="U344" s="293"/>
      <c r="V344" s="289"/>
      <c r="W344" s="301" t="s">
        <v>140</v>
      </c>
      <c r="X344" s="291"/>
      <c r="Y344" s="292"/>
      <c r="Z344" s="290" t="s">
        <v>140</v>
      </c>
      <c r="AA344" s="293"/>
      <c r="AB344" s="289"/>
      <c r="AC344" s="301" t="s">
        <v>140</v>
      </c>
      <c r="AD344" s="291"/>
      <c r="AE344" s="292"/>
      <c r="AF344" s="290" t="s">
        <v>140</v>
      </c>
      <c r="AG344" s="293"/>
      <c r="AH344" s="289"/>
      <c r="AI344" s="301" t="s">
        <v>140</v>
      </c>
      <c r="AJ344" s="291"/>
      <c r="AK344" s="292"/>
      <c r="AL344" s="290" t="s">
        <v>140</v>
      </c>
      <c r="AM344" s="293"/>
      <c r="AN344" s="289"/>
      <c r="AO344" s="301" t="s">
        <v>140</v>
      </c>
      <c r="AP344" s="291"/>
      <c r="AQ344" s="292"/>
      <c r="AR344" s="290" t="s">
        <v>140</v>
      </c>
      <c r="AS344" s="293"/>
      <c r="AT344" s="289"/>
      <c r="AU344" s="301" t="s">
        <v>140</v>
      </c>
      <c r="AV344" s="291"/>
      <c r="AW344" s="292"/>
      <c r="AX344" s="290" t="s">
        <v>140</v>
      </c>
      <c r="AY344" s="293"/>
      <c r="AZ344" s="287" t="str">
        <f t="shared" si="162"/>
        <v/>
      </c>
      <c r="BA344" s="288" t="str">
        <f t="shared" si="163"/>
        <v/>
      </c>
      <c r="BB344" s="460">
        <f t="shared" si="164"/>
        <v>0</v>
      </c>
      <c r="BC344" s="463">
        <f t="shared" si="165"/>
        <v>0</v>
      </c>
    </row>
    <row r="345" spans="1:55" s="460" customFormat="1" ht="18" hidden="1" customHeight="1" x14ac:dyDescent="0.25">
      <c r="A345" s="461"/>
      <c r="B345" s="281" t="s">
        <v>7</v>
      </c>
      <c r="C345" s="463"/>
      <c r="D345" s="303"/>
      <c r="E345" s="301" t="s">
        <v>140</v>
      </c>
      <c r="F345" s="304"/>
      <c r="G345" s="300"/>
      <c r="H345" s="301" t="s">
        <v>140</v>
      </c>
      <c r="I345" s="302"/>
      <c r="J345" s="289"/>
      <c r="K345" s="301" t="s">
        <v>140</v>
      </c>
      <c r="L345" s="291"/>
      <c r="M345" s="292"/>
      <c r="N345" s="290" t="s">
        <v>140</v>
      </c>
      <c r="O345" s="293"/>
      <c r="P345" s="289"/>
      <c r="Q345" s="301" t="s">
        <v>140</v>
      </c>
      <c r="R345" s="291"/>
      <c r="S345" s="292"/>
      <c r="T345" s="290" t="s">
        <v>140</v>
      </c>
      <c r="U345" s="293"/>
      <c r="V345" s="289"/>
      <c r="W345" s="301" t="s">
        <v>140</v>
      </c>
      <c r="X345" s="291"/>
      <c r="Y345" s="292"/>
      <c r="Z345" s="290" t="s">
        <v>140</v>
      </c>
      <c r="AA345" s="293"/>
      <c r="AB345" s="289"/>
      <c r="AC345" s="301" t="s">
        <v>140</v>
      </c>
      <c r="AD345" s="291"/>
      <c r="AE345" s="292"/>
      <c r="AF345" s="290" t="s">
        <v>140</v>
      </c>
      <c r="AG345" s="293"/>
      <c r="AH345" s="289"/>
      <c r="AI345" s="301" t="s">
        <v>140</v>
      </c>
      <c r="AJ345" s="291"/>
      <c r="AK345" s="292"/>
      <c r="AL345" s="290" t="s">
        <v>140</v>
      </c>
      <c r="AM345" s="293"/>
      <c r="AN345" s="289"/>
      <c r="AO345" s="301" t="s">
        <v>140</v>
      </c>
      <c r="AP345" s="291"/>
      <c r="AQ345" s="292"/>
      <c r="AR345" s="290" t="s">
        <v>140</v>
      </c>
      <c r="AS345" s="293"/>
      <c r="AT345" s="289"/>
      <c r="AU345" s="301" t="s">
        <v>140</v>
      </c>
      <c r="AV345" s="291"/>
      <c r="AW345" s="292"/>
      <c r="AX345" s="290" t="s">
        <v>140</v>
      </c>
      <c r="AY345" s="293"/>
      <c r="AZ345" s="287" t="str">
        <f t="shared" si="162"/>
        <v/>
      </c>
      <c r="BA345" s="288" t="str">
        <f t="shared" si="163"/>
        <v/>
      </c>
      <c r="BB345" s="460">
        <f t="shared" si="164"/>
        <v>0</v>
      </c>
      <c r="BC345" s="463">
        <f t="shared" si="165"/>
        <v>0</v>
      </c>
    </row>
    <row r="346" spans="1:55" s="460" customFormat="1" ht="18" hidden="1" customHeight="1" x14ac:dyDescent="0.25">
      <c r="A346" s="461"/>
      <c r="B346" s="281" t="s">
        <v>7</v>
      </c>
      <c r="C346" s="463"/>
      <c r="D346" s="303"/>
      <c r="E346" s="301" t="s">
        <v>140</v>
      </c>
      <c r="F346" s="304"/>
      <c r="G346" s="300"/>
      <c r="H346" s="301" t="s">
        <v>140</v>
      </c>
      <c r="I346" s="302"/>
      <c r="J346" s="289"/>
      <c r="K346" s="301" t="s">
        <v>140</v>
      </c>
      <c r="L346" s="291"/>
      <c r="M346" s="292"/>
      <c r="N346" s="290" t="s">
        <v>140</v>
      </c>
      <c r="O346" s="293"/>
      <c r="P346" s="289"/>
      <c r="Q346" s="301" t="s">
        <v>140</v>
      </c>
      <c r="R346" s="291"/>
      <c r="S346" s="292"/>
      <c r="T346" s="290" t="s">
        <v>140</v>
      </c>
      <c r="U346" s="293"/>
      <c r="V346" s="289"/>
      <c r="W346" s="301" t="s">
        <v>140</v>
      </c>
      <c r="X346" s="291"/>
      <c r="Y346" s="292"/>
      <c r="Z346" s="290" t="s">
        <v>140</v>
      </c>
      <c r="AA346" s="293"/>
      <c r="AB346" s="289"/>
      <c r="AC346" s="301" t="s">
        <v>140</v>
      </c>
      <c r="AD346" s="291"/>
      <c r="AE346" s="292"/>
      <c r="AF346" s="290" t="s">
        <v>140</v>
      </c>
      <c r="AG346" s="293"/>
      <c r="AH346" s="289"/>
      <c r="AI346" s="301" t="s">
        <v>140</v>
      </c>
      <c r="AJ346" s="291"/>
      <c r="AK346" s="292"/>
      <c r="AL346" s="290" t="s">
        <v>140</v>
      </c>
      <c r="AM346" s="293"/>
      <c r="AN346" s="289"/>
      <c r="AO346" s="301" t="s">
        <v>140</v>
      </c>
      <c r="AP346" s="291"/>
      <c r="AQ346" s="292"/>
      <c r="AR346" s="290" t="s">
        <v>140</v>
      </c>
      <c r="AS346" s="293"/>
      <c r="AT346" s="289"/>
      <c r="AU346" s="301" t="s">
        <v>140</v>
      </c>
      <c r="AV346" s="291"/>
      <c r="AW346" s="292"/>
      <c r="AX346" s="290" t="s">
        <v>140</v>
      </c>
      <c r="AY346" s="293"/>
      <c r="AZ346" s="287" t="str">
        <f t="shared" si="162"/>
        <v/>
      </c>
      <c r="BA346" s="288" t="str">
        <f t="shared" si="163"/>
        <v/>
      </c>
      <c r="BB346" s="460">
        <f t="shared" si="164"/>
        <v>0</v>
      </c>
      <c r="BC346" s="463">
        <f t="shared" si="165"/>
        <v>0</v>
      </c>
    </row>
    <row r="347" spans="1:55" ht="18" hidden="1" customHeight="1" x14ac:dyDescent="0.25">
      <c r="A347" s="398"/>
      <c r="B347" s="281" t="s">
        <v>7</v>
      </c>
      <c r="C347" s="266"/>
      <c r="D347" s="303"/>
      <c r="E347" s="301" t="s">
        <v>140</v>
      </c>
      <c r="F347" s="304"/>
      <c r="G347" s="300"/>
      <c r="H347" s="301" t="s">
        <v>140</v>
      </c>
      <c r="I347" s="302"/>
      <c r="J347" s="289"/>
      <c r="K347" s="301" t="s">
        <v>140</v>
      </c>
      <c r="L347" s="291"/>
      <c r="M347" s="292"/>
      <c r="N347" s="290" t="s">
        <v>140</v>
      </c>
      <c r="O347" s="293"/>
      <c r="P347" s="289"/>
      <c r="Q347" s="301" t="s">
        <v>140</v>
      </c>
      <c r="R347" s="291"/>
      <c r="S347" s="292"/>
      <c r="T347" s="290" t="s">
        <v>140</v>
      </c>
      <c r="U347" s="293"/>
      <c r="V347" s="289"/>
      <c r="W347" s="301" t="s">
        <v>140</v>
      </c>
      <c r="X347" s="291"/>
      <c r="Y347" s="292"/>
      <c r="Z347" s="290" t="s">
        <v>140</v>
      </c>
      <c r="AA347" s="293"/>
      <c r="AB347" s="289"/>
      <c r="AC347" s="301" t="s">
        <v>140</v>
      </c>
      <c r="AD347" s="291"/>
      <c r="AE347" s="292"/>
      <c r="AF347" s="290" t="s">
        <v>140</v>
      </c>
      <c r="AG347" s="293"/>
      <c r="AH347" s="289"/>
      <c r="AI347" s="301" t="s">
        <v>140</v>
      </c>
      <c r="AJ347" s="291"/>
      <c r="AK347" s="292"/>
      <c r="AL347" s="290" t="s">
        <v>140</v>
      </c>
      <c r="AM347" s="293"/>
      <c r="AN347" s="289"/>
      <c r="AO347" s="301" t="s">
        <v>140</v>
      </c>
      <c r="AP347" s="291"/>
      <c r="AQ347" s="292"/>
      <c r="AR347" s="290" t="s">
        <v>140</v>
      </c>
      <c r="AS347" s="293"/>
      <c r="AT347" s="289"/>
      <c r="AU347" s="301" t="s">
        <v>140</v>
      </c>
      <c r="AV347" s="291"/>
      <c r="AW347" s="292"/>
      <c r="AX347" s="290" t="s">
        <v>140</v>
      </c>
      <c r="AY347" s="293"/>
      <c r="AZ347" s="287" t="str">
        <f t="shared" si="160"/>
        <v/>
      </c>
      <c r="BA347" s="288" t="str">
        <f t="shared" si="161"/>
        <v/>
      </c>
      <c r="BB347" s="265">
        <f t="shared" si="154"/>
        <v>0</v>
      </c>
      <c r="BC347" s="266">
        <f t="shared" si="155"/>
        <v>0</v>
      </c>
    </row>
    <row r="348" spans="1:55" ht="18" hidden="1" customHeight="1" x14ac:dyDescent="0.25">
      <c r="A348" s="398"/>
      <c r="B348" s="281" t="s">
        <v>7</v>
      </c>
      <c r="C348" s="266"/>
      <c r="D348" s="303"/>
      <c r="E348" s="301" t="s">
        <v>140</v>
      </c>
      <c r="F348" s="304"/>
      <c r="G348" s="300"/>
      <c r="H348" s="301" t="s">
        <v>140</v>
      </c>
      <c r="I348" s="302"/>
      <c r="J348" s="289"/>
      <c r="K348" s="301" t="s">
        <v>140</v>
      </c>
      <c r="L348" s="291"/>
      <c r="M348" s="292"/>
      <c r="N348" s="290" t="s">
        <v>140</v>
      </c>
      <c r="O348" s="293"/>
      <c r="P348" s="289"/>
      <c r="Q348" s="301" t="s">
        <v>140</v>
      </c>
      <c r="R348" s="291"/>
      <c r="S348" s="292"/>
      <c r="T348" s="290" t="s">
        <v>140</v>
      </c>
      <c r="U348" s="293"/>
      <c r="V348" s="289"/>
      <c r="W348" s="301" t="s">
        <v>140</v>
      </c>
      <c r="X348" s="291"/>
      <c r="Y348" s="292"/>
      <c r="Z348" s="290" t="s">
        <v>140</v>
      </c>
      <c r="AA348" s="293"/>
      <c r="AB348" s="289"/>
      <c r="AC348" s="301" t="s">
        <v>140</v>
      </c>
      <c r="AD348" s="291"/>
      <c r="AE348" s="292"/>
      <c r="AF348" s="290" t="s">
        <v>140</v>
      </c>
      <c r="AG348" s="293"/>
      <c r="AH348" s="289"/>
      <c r="AI348" s="301" t="s">
        <v>140</v>
      </c>
      <c r="AJ348" s="291"/>
      <c r="AK348" s="292"/>
      <c r="AL348" s="290" t="s">
        <v>140</v>
      </c>
      <c r="AM348" s="293"/>
      <c r="AN348" s="289"/>
      <c r="AO348" s="301" t="s">
        <v>140</v>
      </c>
      <c r="AP348" s="291"/>
      <c r="AQ348" s="292"/>
      <c r="AR348" s="290" t="s">
        <v>140</v>
      </c>
      <c r="AS348" s="293"/>
      <c r="AT348" s="289"/>
      <c r="AU348" s="301" t="s">
        <v>140</v>
      </c>
      <c r="AV348" s="291"/>
      <c r="AW348" s="292"/>
      <c r="AX348" s="290" t="s">
        <v>140</v>
      </c>
      <c r="AY348" s="293"/>
      <c r="AZ348" s="287" t="str">
        <f t="shared" si="160"/>
        <v/>
      </c>
      <c r="BA348" s="288" t="str">
        <f t="shared" si="161"/>
        <v/>
      </c>
      <c r="BB348" s="265">
        <f t="shared" si="154"/>
        <v>0</v>
      </c>
      <c r="BC348" s="266">
        <f t="shared" si="155"/>
        <v>0</v>
      </c>
    </row>
    <row r="349" spans="1:55" ht="18" hidden="1" customHeight="1" x14ac:dyDescent="0.25">
      <c r="A349" s="398"/>
      <c r="B349" s="281" t="s">
        <v>7</v>
      </c>
      <c r="C349" s="266"/>
      <c r="D349" s="303"/>
      <c r="E349" s="301" t="s">
        <v>140</v>
      </c>
      <c r="F349" s="304"/>
      <c r="G349" s="300"/>
      <c r="H349" s="301" t="s">
        <v>140</v>
      </c>
      <c r="I349" s="302"/>
      <c r="J349" s="289"/>
      <c r="K349" s="301" t="s">
        <v>140</v>
      </c>
      <c r="L349" s="291"/>
      <c r="M349" s="292"/>
      <c r="N349" s="290" t="s">
        <v>140</v>
      </c>
      <c r="O349" s="293"/>
      <c r="P349" s="289"/>
      <c r="Q349" s="301" t="s">
        <v>140</v>
      </c>
      <c r="R349" s="291"/>
      <c r="S349" s="292"/>
      <c r="T349" s="290" t="s">
        <v>140</v>
      </c>
      <c r="U349" s="293"/>
      <c r="V349" s="289"/>
      <c r="W349" s="301" t="s">
        <v>140</v>
      </c>
      <c r="X349" s="291"/>
      <c r="Y349" s="292"/>
      <c r="Z349" s="290" t="s">
        <v>140</v>
      </c>
      <c r="AA349" s="293"/>
      <c r="AB349" s="289"/>
      <c r="AC349" s="301" t="s">
        <v>140</v>
      </c>
      <c r="AD349" s="291"/>
      <c r="AE349" s="292"/>
      <c r="AF349" s="290" t="s">
        <v>140</v>
      </c>
      <c r="AG349" s="293"/>
      <c r="AH349" s="289"/>
      <c r="AI349" s="301" t="s">
        <v>140</v>
      </c>
      <c r="AJ349" s="291"/>
      <c r="AK349" s="292"/>
      <c r="AL349" s="290" t="s">
        <v>140</v>
      </c>
      <c r="AM349" s="293"/>
      <c r="AN349" s="289"/>
      <c r="AO349" s="301" t="s">
        <v>140</v>
      </c>
      <c r="AP349" s="291"/>
      <c r="AQ349" s="292"/>
      <c r="AR349" s="290" t="s">
        <v>140</v>
      </c>
      <c r="AS349" s="293"/>
      <c r="AT349" s="289"/>
      <c r="AU349" s="301" t="s">
        <v>140</v>
      </c>
      <c r="AV349" s="291"/>
      <c r="AW349" s="292"/>
      <c r="AX349" s="290" t="s">
        <v>140</v>
      </c>
      <c r="AY349" s="293"/>
      <c r="AZ349" s="287" t="str">
        <f t="shared" si="160"/>
        <v/>
      </c>
      <c r="BA349" s="288" t="str">
        <f t="shared" si="161"/>
        <v/>
      </c>
      <c r="BB349" s="265">
        <f t="shared" si="154"/>
        <v>0</v>
      </c>
      <c r="BC349" s="266">
        <f t="shared" si="155"/>
        <v>0</v>
      </c>
    </row>
    <row r="350" spans="1:55" ht="18" hidden="1" customHeight="1" thickBot="1" x14ac:dyDescent="0.3">
      <c r="A350" s="415"/>
      <c r="B350" s="306" t="s">
        <v>7</v>
      </c>
      <c r="C350" s="58"/>
      <c r="D350" s="307"/>
      <c r="E350" s="308" t="s">
        <v>140</v>
      </c>
      <c r="F350" s="309"/>
      <c r="G350" s="310"/>
      <c r="H350" s="308" t="s">
        <v>140</v>
      </c>
      <c r="I350" s="311"/>
      <c r="J350" s="312"/>
      <c r="K350" s="308" t="s">
        <v>140</v>
      </c>
      <c r="L350" s="313"/>
      <c r="M350" s="314"/>
      <c r="N350" s="315" t="s">
        <v>140</v>
      </c>
      <c r="O350" s="316"/>
      <c r="P350" s="312"/>
      <c r="Q350" s="308" t="s">
        <v>140</v>
      </c>
      <c r="R350" s="313"/>
      <c r="S350" s="314"/>
      <c r="T350" s="315" t="s">
        <v>140</v>
      </c>
      <c r="U350" s="316"/>
      <c r="V350" s="312"/>
      <c r="W350" s="308" t="s">
        <v>140</v>
      </c>
      <c r="X350" s="313"/>
      <c r="Y350" s="314"/>
      <c r="Z350" s="315" t="s">
        <v>140</v>
      </c>
      <c r="AA350" s="316"/>
      <c r="AB350" s="312"/>
      <c r="AC350" s="308" t="s">
        <v>140</v>
      </c>
      <c r="AD350" s="313"/>
      <c r="AE350" s="314"/>
      <c r="AF350" s="315" t="s">
        <v>140</v>
      </c>
      <c r="AG350" s="316"/>
      <c r="AH350" s="312"/>
      <c r="AI350" s="308" t="s">
        <v>140</v>
      </c>
      <c r="AJ350" s="313"/>
      <c r="AK350" s="314"/>
      <c r="AL350" s="315" t="s">
        <v>140</v>
      </c>
      <c r="AM350" s="316"/>
      <c r="AN350" s="312"/>
      <c r="AO350" s="308" t="s">
        <v>140</v>
      </c>
      <c r="AP350" s="313"/>
      <c r="AQ350" s="314"/>
      <c r="AR350" s="315" t="s">
        <v>140</v>
      </c>
      <c r="AS350" s="316"/>
      <c r="AT350" s="312"/>
      <c r="AU350" s="308" t="s">
        <v>140</v>
      </c>
      <c r="AV350" s="313"/>
      <c r="AW350" s="314"/>
      <c r="AX350" s="315" t="s">
        <v>140</v>
      </c>
      <c r="AY350" s="316"/>
      <c r="AZ350" s="317" t="str">
        <f t="shared" si="160"/>
        <v/>
      </c>
      <c r="BA350" s="318" t="str">
        <f t="shared" si="161"/>
        <v/>
      </c>
      <c r="BB350" s="265">
        <f t="shared" si="154"/>
        <v>0</v>
      </c>
      <c r="BC350" s="266">
        <f t="shared" si="155"/>
        <v>0</v>
      </c>
    </row>
    <row r="351" spans="1:55" ht="13.5" hidden="1" thickTop="1" x14ac:dyDescent="0.2"/>
    <row r="352" spans="1:55" ht="13.5" thickTop="1" x14ac:dyDescent="0.2"/>
  </sheetData>
  <sortState xmlns:xlrd2="http://schemas.microsoft.com/office/spreadsheetml/2017/richdata2" ref="A72:BA80">
    <sortCondition descending="1" ref="AZ72:AZ80"/>
  </sortState>
  <mergeCells count="307">
    <mergeCell ref="A1:BA1"/>
    <mergeCell ref="D2:I2"/>
    <mergeCell ref="J2:O2"/>
    <mergeCell ref="P2:U2"/>
    <mergeCell ref="V2:AA2"/>
    <mergeCell ref="AB2:AG2"/>
    <mergeCell ref="AH2:AM2"/>
    <mergeCell ref="AN2:AS2"/>
    <mergeCell ref="AT2:AY2"/>
    <mergeCell ref="AZ2:BA3"/>
    <mergeCell ref="AK4:AM4"/>
    <mergeCell ref="AN4:AP4"/>
    <mergeCell ref="AQ4:AS4"/>
    <mergeCell ref="AT4:AV4"/>
    <mergeCell ref="AW4:AY4"/>
    <mergeCell ref="A21:C21"/>
    <mergeCell ref="D21:F21"/>
    <mergeCell ref="G21:I21"/>
    <mergeCell ref="J21:L21"/>
    <mergeCell ref="M21:O21"/>
    <mergeCell ref="S4:U4"/>
    <mergeCell ref="V4:X4"/>
    <mergeCell ref="Y4:AA4"/>
    <mergeCell ref="AB4:AD4"/>
    <mergeCell ref="AE4:AG4"/>
    <mergeCell ref="AH4:AJ4"/>
    <mergeCell ref="A4:C4"/>
    <mergeCell ref="D4:F4"/>
    <mergeCell ref="G4:I4"/>
    <mergeCell ref="J4:L4"/>
    <mergeCell ref="M4:O4"/>
    <mergeCell ref="P4:R4"/>
    <mergeCell ref="AH21:AJ21"/>
    <mergeCell ref="AK21:AM21"/>
    <mergeCell ref="AN21:AP21"/>
    <mergeCell ref="AQ21:AS21"/>
    <mergeCell ref="AT21:AV21"/>
    <mergeCell ref="AW21:AY21"/>
    <mergeCell ref="P21:R21"/>
    <mergeCell ref="S21:U21"/>
    <mergeCell ref="V21:X21"/>
    <mergeCell ref="Y21:AA21"/>
    <mergeCell ref="AB21:AD21"/>
    <mergeCell ref="AE21:AG21"/>
    <mergeCell ref="A51:BA51"/>
    <mergeCell ref="D52:I52"/>
    <mergeCell ref="J52:O52"/>
    <mergeCell ref="P52:U52"/>
    <mergeCell ref="V52:AA52"/>
    <mergeCell ref="AB52:AG52"/>
    <mergeCell ref="AH52:AM52"/>
    <mergeCell ref="AN52:AS52"/>
    <mergeCell ref="AT52:AY52"/>
    <mergeCell ref="AK54:AM54"/>
    <mergeCell ref="AN54:AP54"/>
    <mergeCell ref="AQ54:AS54"/>
    <mergeCell ref="AT54:AV54"/>
    <mergeCell ref="AW54:AY54"/>
    <mergeCell ref="A71:C71"/>
    <mergeCell ref="D71:F71"/>
    <mergeCell ref="G71:I71"/>
    <mergeCell ref="J71:L71"/>
    <mergeCell ref="M71:O71"/>
    <mergeCell ref="S54:U54"/>
    <mergeCell ref="V54:X54"/>
    <mergeCell ref="Y54:AA54"/>
    <mergeCell ref="AB54:AD54"/>
    <mergeCell ref="AE54:AG54"/>
    <mergeCell ref="AH54:AJ54"/>
    <mergeCell ref="A54:C54"/>
    <mergeCell ref="D54:F54"/>
    <mergeCell ref="G54:I54"/>
    <mergeCell ref="J54:L54"/>
    <mergeCell ref="M54:O54"/>
    <mergeCell ref="P54:R54"/>
    <mergeCell ref="AH71:AJ71"/>
    <mergeCell ref="AK71:AM71"/>
    <mergeCell ref="AN71:AP71"/>
    <mergeCell ref="AQ71:AS71"/>
    <mergeCell ref="AT71:AV71"/>
    <mergeCell ref="AW71:AY71"/>
    <mergeCell ref="P71:R71"/>
    <mergeCell ref="S71:U71"/>
    <mergeCell ref="V71:X71"/>
    <mergeCell ref="Y71:AA71"/>
    <mergeCell ref="AB71:AD71"/>
    <mergeCell ref="AE71:AG71"/>
    <mergeCell ref="J104:L104"/>
    <mergeCell ref="M104:O104"/>
    <mergeCell ref="P104:R104"/>
    <mergeCell ref="A101:BA101"/>
    <mergeCell ref="D102:I102"/>
    <mergeCell ref="J102:O102"/>
    <mergeCell ref="P102:U102"/>
    <mergeCell ref="V102:AA102"/>
    <mergeCell ref="AB102:AG102"/>
    <mergeCell ref="AH102:AM102"/>
    <mergeCell ref="AN102:AS102"/>
    <mergeCell ref="AT102:AY102"/>
    <mergeCell ref="AZ102:BA103"/>
    <mergeCell ref="AK104:AM104"/>
    <mergeCell ref="AN104:AP104"/>
    <mergeCell ref="AQ104:AS104"/>
    <mergeCell ref="AT104:AV104"/>
    <mergeCell ref="AW104:AY104"/>
    <mergeCell ref="S104:U104"/>
    <mergeCell ref="V104:X104"/>
    <mergeCell ref="Y104:AA104"/>
    <mergeCell ref="AB104:AD104"/>
    <mergeCell ref="AE104:AG104"/>
    <mergeCell ref="AH104:AJ104"/>
    <mergeCell ref="AT154:AV154"/>
    <mergeCell ref="AW154:AY154"/>
    <mergeCell ref="AE154:AG154"/>
    <mergeCell ref="AH154:AJ154"/>
    <mergeCell ref="A151:BA151"/>
    <mergeCell ref="D152:I152"/>
    <mergeCell ref="J152:O152"/>
    <mergeCell ref="P152:U152"/>
    <mergeCell ref="V152:AA152"/>
    <mergeCell ref="AB152:AG152"/>
    <mergeCell ref="AH152:AM152"/>
    <mergeCell ref="AN152:AS152"/>
    <mergeCell ref="AT152:AY152"/>
    <mergeCell ref="A104:C104"/>
    <mergeCell ref="D104:F104"/>
    <mergeCell ref="G104:I104"/>
    <mergeCell ref="AB204:AD204"/>
    <mergeCell ref="AN202:AS202"/>
    <mergeCell ref="AZ152:BA153"/>
    <mergeCell ref="S154:U154"/>
    <mergeCell ref="V154:X154"/>
    <mergeCell ref="Y154:AA154"/>
    <mergeCell ref="AB154:AD154"/>
    <mergeCell ref="A154:C154"/>
    <mergeCell ref="D154:F154"/>
    <mergeCell ref="G154:I154"/>
    <mergeCell ref="J154:L154"/>
    <mergeCell ref="M154:O154"/>
    <mergeCell ref="P154:R154"/>
    <mergeCell ref="AK154:AM154"/>
    <mergeCell ref="AN154:AP154"/>
    <mergeCell ref="AQ154:AS154"/>
    <mergeCell ref="AT170:AV170"/>
    <mergeCell ref="AW170:AY170"/>
    <mergeCell ref="A201:BA201"/>
    <mergeCell ref="S170:U170"/>
    <mergeCell ref="V170:X170"/>
    <mergeCell ref="Y170:AA170"/>
    <mergeCell ref="AB170:AD170"/>
    <mergeCell ref="AE170:AG170"/>
    <mergeCell ref="AH170:AJ170"/>
    <mergeCell ref="D170:F170"/>
    <mergeCell ref="G170:I170"/>
    <mergeCell ref="J170:L170"/>
    <mergeCell ref="M170:O170"/>
    <mergeCell ref="P170:R170"/>
    <mergeCell ref="AK170:AM170"/>
    <mergeCell ref="AN170:AP170"/>
    <mergeCell ref="AQ170:AS170"/>
    <mergeCell ref="AT202:AY202"/>
    <mergeCell ref="AZ202:BA203"/>
    <mergeCell ref="A204:C204"/>
    <mergeCell ref="D204:F204"/>
    <mergeCell ref="G204:I204"/>
    <mergeCell ref="J204:L204"/>
    <mergeCell ref="M204:O204"/>
    <mergeCell ref="P204:R204"/>
    <mergeCell ref="S204:U204"/>
    <mergeCell ref="D202:I202"/>
    <mergeCell ref="J202:O202"/>
    <mergeCell ref="P202:U202"/>
    <mergeCell ref="V202:AA202"/>
    <mergeCell ref="AB202:AG202"/>
    <mergeCell ref="AH202:AM202"/>
    <mergeCell ref="AN204:AP204"/>
    <mergeCell ref="AQ204:AS204"/>
    <mergeCell ref="AT204:AV204"/>
    <mergeCell ref="AW204:AY204"/>
    <mergeCell ref="AE204:AG204"/>
    <mergeCell ref="AH204:AJ204"/>
    <mergeCell ref="AT252:AY252"/>
    <mergeCell ref="AZ252:BA253"/>
    <mergeCell ref="A254:C254"/>
    <mergeCell ref="D254:F254"/>
    <mergeCell ref="G254:I254"/>
    <mergeCell ref="J254:L254"/>
    <mergeCell ref="M254:O254"/>
    <mergeCell ref="P254:R254"/>
    <mergeCell ref="AK204:AM204"/>
    <mergeCell ref="V204:X204"/>
    <mergeCell ref="Y204:AA204"/>
    <mergeCell ref="AH254:AJ254"/>
    <mergeCell ref="AK254:AM254"/>
    <mergeCell ref="AK221:AM221"/>
    <mergeCell ref="AN221:AP221"/>
    <mergeCell ref="AQ221:AS221"/>
    <mergeCell ref="AT221:AV221"/>
    <mergeCell ref="V254:X254"/>
    <mergeCell ref="Y254:AA254"/>
    <mergeCell ref="AB254:AD254"/>
    <mergeCell ref="AN252:AS252"/>
    <mergeCell ref="AT254:AV254"/>
    <mergeCell ref="AW221:AY221"/>
    <mergeCell ref="A251:BA251"/>
    <mergeCell ref="S221:U221"/>
    <mergeCell ref="V221:X221"/>
    <mergeCell ref="Y221:AA221"/>
    <mergeCell ref="AB221:AD221"/>
    <mergeCell ref="AE221:AG221"/>
    <mergeCell ref="AH221:AJ221"/>
    <mergeCell ref="A221:C221"/>
    <mergeCell ref="D221:F221"/>
    <mergeCell ref="G221:I221"/>
    <mergeCell ref="J221:L221"/>
    <mergeCell ref="M221:O221"/>
    <mergeCell ref="P221:R221"/>
    <mergeCell ref="S254:U254"/>
    <mergeCell ref="D252:I252"/>
    <mergeCell ref="J252:O252"/>
    <mergeCell ref="P252:U252"/>
    <mergeCell ref="V252:AA252"/>
    <mergeCell ref="AB252:AG252"/>
    <mergeCell ref="AH252:AM252"/>
    <mergeCell ref="AN254:AP254"/>
    <mergeCell ref="AQ254:AS254"/>
    <mergeCell ref="AW254:AY254"/>
    <mergeCell ref="AE254:AG254"/>
    <mergeCell ref="AH304:AJ304"/>
    <mergeCell ref="AK304:AM304"/>
    <mergeCell ref="AK271:AM271"/>
    <mergeCell ref="AN271:AP271"/>
    <mergeCell ref="AQ271:AS271"/>
    <mergeCell ref="AT271:AV271"/>
    <mergeCell ref="AW271:AY271"/>
    <mergeCell ref="A301:BA301"/>
    <mergeCell ref="S271:U271"/>
    <mergeCell ref="V271:X271"/>
    <mergeCell ref="Y271:AA271"/>
    <mergeCell ref="AB271:AD271"/>
    <mergeCell ref="AE271:AG271"/>
    <mergeCell ref="AH271:AJ271"/>
    <mergeCell ref="A271:C271"/>
    <mergeCell ref="D271:F271"/>
    <mergeCell ref="G271:I271"/>
    <mergeCell ref="J271:L271"/>
    <mergeCell ref="M271:O271"/>
    <mergeCell ref="P271:R271"/>
    <mergeCell ref="V304:X304"/>
    <mergeCell ref="Y304:AA304"/>
    <mergeCell ref="A321:C321"/>
    <mergeCell ref="D321:F321"/>
    <mergeCell ref="G321:I321"/>
    <mergeCell ref="J321:L321"/>
    <mergeCell ref="M321:O321"/>
    <mergeCell ref="P321:R321"/>
    <mergeCell ref="AT302:AY302"/>
    <mergeCell ref="AK321:AM321"/>
    <mergeCell ref="AN321:AP321"/>
    <mergeCell ref="AQ321:AS321"/>
    <mergeCell ref="AT321:AV321"/>
    <mergeCell ref="AW321:AY321"/>
    <mergeCell ref="S321:U321"/>
    <mergeCell ref="V321:X321"/>
    <mergeCell ref="Y321:AA321"/>
    <mergeCell ref="AB321:AD321"/>
    <mergeCell ref="AE321:AG321"/>
    <mergeCell ref="AH321:AJ321"/>
    <mergeCell ref="AW304:AY304"/>
    <mergeCell ref="AE304:AG304"/>
    <mergeCell ref="AZ302:BA303"/>
    <mergeCell ref="A304:C304"/>
    <mergeCell ref="D304:F304"/>
    <mergeCell ref="G304:I304"/>
    <mergeCell ref="J304:L304"/>
    <mergeCell ref="M304:O304"/>
    <mergeCell ref="P304:R304"/>
    <mergeCell ref="S304:U304"/>
    <mergeCell ref="D302:I302"/>
    <mergeCell ref="J302:O302"/>
    <mergeCell ref="P302:U302"/>
    <mergeCell ref="V302:AA302"/>
    <mergeCell ref="AB302:AG302"/>
    <mergeCell ref="AH302:AM302"/>
    <mergeCell ref="AN304:AP304"/>
    <mergeCell ref="AQ304:AS304"/>
    <mergeCell ref="AT304:AV304"/>
    <mergeCell ref="AB304:AD304"/>
    <mergeCell ref="AN302:AS302"/>
    <mergeCell ref="AW121:AY121"/>
    <mergeCell ref="AT121:AV121"/>
    <mergeCell ref="AQ121:AS121"/>
    <mergeCell ref="AN121:AP121"/>
    <mergeCell ref="AK121:AM121"/>
    <mergeCell ref="AH121:AJ121"/>
    <mergeCell ref="AE121:AG121"/>
    <mergeCell ref="AB121:AD121"/>
    <mergeCell ref="Y121:AA121"/>
    <mergeCell ref="A170:C170"/>
    <mergeCell ref="V121:X121"/>
    <mergeCell ref="S121:U121"/>
    <mergeCell ref="P121:R121"/>
    <mergeCell ref="M121:O121"/>
    <mergeCell ref="J121:L121"/>
    <mergeCell ref="G121:I121"/>
    <mergeCell ref="D121:F121"/>
    <mergeCell ref="A121:C121"/>
  </mergeCells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26</vt:i4>
      </vt:variant>
      <vt:variant>
        <vt:lpstr>Benannte Bereiche</vt:lpstr>
      </vt:variant>
      <vt:variant>
        <vt:i4>1</vt:i4>
      </vt:variant>
    </vt:vector>
  </HeadingPairs>
  <TitlesOfParts>
    <vt:vector size="27" baseType="lpstr">
      <vt:lpstr>Kopf</vt:lpstr>
      <vt:lpstr>Kopfblatt</vt:lpstr>
      <vt:lpstr>Adressen</vt:lpstr>
      <vt:lpstr>A_2024</vt:lpstr>
      <vt:lpstr>B_2024</vt:lpstr>
      <vt:lpstr>Teilnehmer</vt:lpstr>
      <vt:lpstr>Tabelle2024</vt:lpstr>
      <vt:lpstr>BilanzA</vt:lpstr>
      <vt:lpstr>BilanzB</vt:lpstr>
      <vt:lpstr>BilanzA_Web</vt:lpstr>
      <vt:lpstr>BilanzB_Web</vt:lpstr>
      <vt:lpstr>Berichte_Überwiesen</vt:lpstr>
      <vt:lpstr>Aufstellung-A</vt:lpstr>
      <vt:lpstr>Aufstellung-B</vt:lpstr>
      <vt:lpstr>Spielbericht</vt:lpstr>
      <vt:lpstr>Spielbericht Pokal</vt:lpstr>
      <vt:lpstr>Supercupendspiel</vt:lpstr>
      <vt:lpstr>Tabelle10</vt:lpstr>
      <vt:lpstr>Tabelle1</vt:lpstr>
      <vt:lpstr>UrkundeA</vt:lpstr>
      <vt:lpstr>UrkundeB</vt:lpstr>
      <vt:lpstr>UrkundeC</vt:lpstr>
      <vt:lpstr>Pokal_Urkunden</vt:lpstr>
      <vt:lpstr>Pokalendspiele</vt:lpstr>
      <vt:lpstr>Supercup</vt:lpstr>
      <vt:lpstr>SC_Endspiel</vt:lpstr>
      <vt:lpstr>Adressen!Drucktitel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Winfried Lehmann</dc:creator>
  <cp:lastModifiedBy>Win-PC3</cp:lastModifiedBy>
  <cp:lastPrinted>2024-04-01T13:55:57Z</cp:lastPrinted>
  <dcterms:created xsi:type="dcterms:W3CDTF">2009-08-02T14:30:56Z</dcterms:created>
  <dcterms:modified xsi:type="dcterms:W3CDTF">2024-04-01T14:03:15Z</dcterms:modified>
</cp:coreProperties>
</file>